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15" windowHeight="13485" tabRatio="626" activeTab="2"/>
  </bookViews>
  <sheets>
    <sheet name="Berkeley to Davis-Elapsed time" sheetId="1" r:id="rId1"/>
    <sheet name="Berkeley to Davis  600am start" sheetId="2" r:id="rId2"/>
    <sheet name="Berkeley to Davis  700am start" sheetId="3" r:id="rId3"/>
  </sheets>
  <definedNames>
    <definedName name="_xlnm.Print_Area" localSheetId="1">'Berkeley to Davis  600am start'!$A$1:$D$88</definedName>
    <definedName name="_xlnm.Print_Area" localSheetId="2">'Berkeley to Davis  700am start'!$A$1:$D$89</definedName>
  </definedNames>
  <calcPr fullCalcOnLoad="1"/>
</workbook>
</file>

<file path=xl/sharedStrings.xml><?xml version="1.0" encoding="utf-8"?>
<sst xmlns="http://schemas.openxmlformats.org/spreadsheetml/2006/main" count="497" uniqueCount="109">
  <si>
    <t>Right</t>
  </si>
  <si>
    <t>Left</t>
  </si>
  <si>
    <t>2nd St</t>
  </si>
  <si>
    <t>North</t>
  </si>
  <si>
    <t>R</t>
  </si>
  <si>
    <t>BERKELEY TO DAVIS via CASTRO VALLEY</t>
  </si>
  <si>
    <t>L</t>
  </si>
  <si>
    <t>San Pablo Dam</t>
  </si>
  <si>
    <t>Castro Ranch Rd</t>
  </si>
  <si>
    <t>San Pablo Ave</t>
  </si>
  <si>
    <t>Parker Ave</t>
  </si>
  <si>
    <t>Exit bike path @ Maritime Academy Dr</t>
  </si>
  <si>
    <t>Columbus Pkwy</t>
  </si>
  <si>
    <t>Lake Herman Rd</t>
  </si>
  <si>
    <t>Lopes Rd</t>
  </si>
  <si>
    <t>Rockville Rd</t>
  </si>
  <si>
    <t>Mankas Corner Rd</t>
  </si>
  <si>
    <t>Waterman Blvd</t>
  </si>
  <si>
    <t>Hilborn Rd</t>
  </si>
  <si>
    <t>Cherry Glen Rd</t>
  </si>
  <si>
    <t>Str</t>
  </si>
  <si>
    <t>Suisun Vly Rd</t>
  </si>
  <si>
    <t>around circle onto Abernathy Rd</t>
  </si>
  <si>
    <t>Lyon Rd     (W Texas to right)</t>
  </si>
  <si>
    <t>Pleasants Valley Rd</t>
  </si>
  <si>
    <t>Foothill Dr</t>
  </si>
  <si>
    <t>W Monte Vista Ave</t>
  </si>
  <si>
    <t>Allendale Rd</t>
  </si>
  <si>
    <t>Silveyville Rd</t>
  </si>
  <si>
    <t>Tremont Rd</t>
  </si>
  <si>
    <t>Old Davis Rd</t>
  </si>
  <si>
    <t>1st St</t>
  </si>
  <si>
    <t>C St</t>
  </si>
  <si>
    <t>Domingo</t>
  </si>
  <si>
    <t>Ashby / CA 13</t>
  </si>
  <si>
    <t>East</t>
  </si>
  <si>
    <t>Vine St</t>
  </si>
  <si>
    <t>Oxford St becomes Fulton</t>
  </si>
  <si>
    <t>Tunnel Rd</t>
  </si>
  <si>
    <r>
      <t>Russell St</t>
    </r>
    <r>
      <rPr>
        <sz val="10"/>
        <rFont val="Arial"/>
        <family val="2"/>
      </rPr>
      <t xml:space="preserve">   to end at</t>
    </r>
  </si>
  <si>
    <r>
      <t xml:space="preserve">Caldecott Ln </t>
    </r>
    <r>
      <rPr>
        <sz val="10"/>
        <rFont val="Arial"/>
        <family val="2"/>
      </rPr>
      <t>(cross traffic to bike lane)</t>
    </r>
  </si>
  <si>
    <t>Skyline Blvd</t>
  </si>
  <si>
    <r>
      <t xml:space="preserve">Joaquin Miller </t>
    </r>
    <r>
      <rPr>
        <sz val="10"/>
        <rFont val="Arial"/>
        <family val="2"/>
      </rPr>
      <t>becomes Skyline</t>
    </r>
  </si>
  <si>
    <t>Redwood Rd  (at stoplight)</t>
  </si>
  <si>
    <t>20439 Redwood Rd, Castro Valley</t>
  </si>
  <si>
    <t xml:space="preserve">Redwood Rd   </t>
  </si>
  <si>
    <t>Pinehurst rd</t>
  </si>
  <si>
    <t>Canyon Rd</t>
  </si>
  <si>
    <r>
      <t xml:space="preserve">Moraga Way </t>
    </r>
    <r>
      <rPr>
        <sz val="10"/>
        <rFont val="Arial"/>
        <family val="2"/>
      </rPr>
      <t>(stay to left to avoid R turning traffic onto freeway)</t>
    </r>
  </si>
  <si>
    <t>Cordelia Rd</t>
  </si>
  <si>
    <t>Pittman Rd</t>
  </si>
  <si>
    <t>Pittman Rd &amp; Central Way (Burger King next door)</t>
  </si>
  <si>
    <t>Or Del Taco at 201 Pittman</t>
  </si>
  <si>
    <t>Orchard</t>
  </si>
  <si>
    <r>
      <t>at STOP sign on Ferrell Rd</t>
    </r>
    <r>
      <rPr>
        <sz val="10"/>
        <rFont val="Arial"/>
        <family val="2"/>
      </rPr>
      <t xml:space="preserve"> (Vaca Valley Rd)</t>
    </r>
  </si>
  <si>
    <t>at STOP on Gibson Canyon Rd STEEP CORNER</t>
  </si>
  <si>
    <t>Cantelow Rd at STOP sign</t>
  </si>
  <si>
    <t>to Continue on Timm Rd</t>
  </si>
  <si>
    <r>
      <t xml:space="preserve">Timm Rd </t>
    </r>
    <r>
      <rPr>
        <sz val="10"/>
        <rFont val="Arial"/>
        <family val="2"/>
      </rPr>
      <t xml:space="preserve"> (Right turn continues as Timm Rd)</t>
    </r>
  </si>
  <si>
    <t>Meridian Rd</t>
  </si>
  <si>
    <t>Sievers Rd (at Stop sign)</t>
  </si>
  <si>
    <t>Schroeder Rd (at Stop sign)</t>
  </si>
  <si>
    <t>Pedrick Rd (over I-80)</t>
  </si>
  <si>
    <t>Sparling Ln (I-80 frontage Rd)</t>
  </si>
  <si>
    <r>
      <t xml:space="preserve">Timm Rd   </t>
    </r>
    <r>
      <rPr>
        <sz val="10"/>
        <rFont val="Arial"/>
        <family val="2"/>
      </rPr>
      <t>(When Cantelow Rd curves left it continues as Timm Rd)</t>
    </r>
  </si>
  <si>
    <t>CONTROL 1  PEETS COFFEE</t>
  </si>
  <si>
    <t>CONTROL 3   Union 76 station</t>
  </si>
  <si>
    <t>Walnut St &amp; Vine St, Berkeley (opens 6:00AM 7 days a week)</t>
  </si>
  <si>
    <t>last train 9:25 on Sat and Sunday</t>
  </si>
  <si>
    <t>Open until 9:00pm</t>
  </si>
  <si>
    <t>PERMANENT</t>
  </si>
  <si>
    <t>AT MILE</t>
  </si>
  <si>
    <t>TURN</t>
  </si>
  <si>
    <t>GO</t>
  </si>
  <si>
    <t xml:space="preserve">    ONTO</t>
  </si>
  <si>
    <t>FOLLOWS APPROVED SFR BREVET ROUTE 647 THROUGH THIS AREA</t>
  </si>
  <si>
    <t>FOLLOWS APPROVED DAVIS 400k BREVET ROUTE 450 THROUGH THIS AREA</t>
  </si>
  <si>
    <t>Open: 07:22   Close: 08:44</t>
  </si>
  <si>
    <t>Open: 10:40   Close:  15:20</t>
  </si>
  <si>
    <r>
      <t xml:space="preserve">Solano Ave </t>
    </r>
    <r>
      <rPr>
        <sz val="10"/>
        <rFont val="Arial"/>
        <family val="2"/>
      </rPr>
      <t>becomes</t>
    </r>
    <r>
      <rPr>
        <sz val="12"/>
        <rFont val="Arial"/>
        <family val="0"/>
      </rPr>
      <t xml:space="preserve"> Springs Rd</t>
    </r>
  </si>
  <si>
    <r>
      <t xml:space="preserve">Moraga Way </t>
    </r>
    <r>
      <rPr>
        <sz val="10"/>
        <rFont val="Arial"/>
        <family val="2"/>
      </rPr>
      <t>becomes</t>
    </r>
    <r>
      <rPr>
        <sz val="12"/>
        <rFont val="Arial"/>
        <family val="0"/>
      </rPr>
      <t xml:space="preserve"> Camino Pablo</t>
    </r>
  </si>
  <si>
    <t>Open: 12:54   Close: 19:48</t>
  </si>
  <si>
    <t>840 2nd St., Davis</t>
  </si>
  <si>
    <t>Open: 08:22   Close: 09:44</t>
  </si>
  <si>
    <t>Open: 11:40   Close:  16:20</t>
  </si>
  <si>
    <t>Open: 13:54   Close: 20:48</t>
  </si>
  <si>
    <r>
      <t>Open: 07:00</t>
    </r>
    <r>
      <rPr>
        <sz val="10"/>
        <rFont val="Arial"/>
        <family val="0"/>
      </rPr>
      <t xml:space="preserve">     Close 08:00</t>
    </r>
  </si>
  <si>
    <r>
      <t>Open: 06:00</t>
    </r>
    <r>
      <rPr>
        <sz val="10"/>
        <rFont val="Arial"/>
        <family val="0"/>
      </rPr>
      <t xml:space="preserve">     Close 07:00</t>
    </r>
  </si>
  <si>
    <t xml:space="preserve">elevation gain </t>
  </si>
  <si>
    <t xml:space="preserve"> 6,500'</t>
  </si>
  <si>
    <t>SW Corner of Walnut St &amp; Vine St, Berkeley</t>
  </si>
  <si>
    <r>
      <t>CONTROL 1  PEETS COFFEE</t>
    </r>
    <r>
      <rPr>
        <sz val="10"/>
        <rFont val="Arial"/>
        <family val="2"/>
      </rPr>
      <t xml:space="preserve"> (opens 6:00AM  daily)</t>
    </r>
  </si>
  <si>
    <t xml:space="preserve">CONTROL 4  Starbucks  208 F St, Davis </t>
  </si>
  <si>
    <r>
      <t>food available at El Mariachi Tacqueria</t>
    </r>
    <r>
      <rPr>
        <sz val="12"/>
        <rFont val="Arial"/>
        <family val="2"/>
      </rPr>
      <t>, 400 G st.</t>
    </r>
  </si>
  <si>
    <t>Mondavi Center</t>
  </si>
  <si>
    <t>A Street</t>
  </si>
  <si>
    <t>F Street</t>
  </si>
  <si>
    <t>\</t>
  </si>
  <si>
    <t>Open: 01:22   Close: 02:44</t>
  </si>
  <si>
    <t>Open: 4:40   Close:  9:20</t>
  </si>
  <si>
    <t>Open: 6:54   Close: 13:48</t>
  </si>
  <si>
    <t>edited 5/3/2010</t>
  </si>
  <si>
    <t>START  00:00</t>
  </si>
  <si>
    <t>Pinole Valley Rd (street sign says Alhambra Vly Rd)-T intersection</t>
  </si>
  <si>
    <t>Zampa Bridge (suspension br)</t>
  </si>
  <si>
    <t>Sonoma Blvd</t>
  </si>
  <si>
    <t>Arboretum Dr</t>
  </si>
  <si>
    <t>CONTROL 2  PEETS COFFEE or SAFEWAY on R</t>
  </si>
  <si>
    <t>Ashby / Tunnel /  CA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</si>
</sst>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_);_(@_)"/>
    <numFmt numFmtId="173" formatCode="0.0"/>
  </numFmts>
  <fonts count="54">
    <font>
      <sz val="10"/>
      <name val="Arial"/>
      <family val="0"/>
    </font>
    <font>
      <sz val="8.1"/>
      <color indexed="8"/>
      <name val="Arial"/>
      <family val="2"/>
    </font>
    <font>
      <b/>
      <sz val="12.3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55"/>
      <name val="Arial"/>
      <family val="0"/>
    </font>
    <font>
      <b/>
      <sz val="16"/>
      <name val="Arial"/>
      <family val="2"/>
    </font>
    <font>
      <sz val="15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2"/>
      <color indexed="2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8" fontId="6" fillId="0" borderId="0" xfId="42" applyNumberFormat="1" applyFont="1" applyAlignment="1">
      <alignment/>
    </xf>
    <xf numFmtId="168" fontId="10" fillId="0" borderId="10" xfId="42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68" fontId="10" fillId="0" borderId="12" xfId="42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43" fontId="7" fillId="0" borderId="0" xfId="42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8" fontId="10" fillId="0" borderId="14" xfId="42" applyNumberFormat="1" applyFont="1" applyFill="1" applyBorder="1" applyAlignment="1">
      <alignment/>
    </xf>
    <xf numFmtId="168" fontId="1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3" fontId="5" fillId="0" borderId="0" xfId="0" applyNumberFormat="1" applyFont="1" applyAlignment="1">
      <alignment/>
    </xf>
    <xf numFmtId="0" fontId="11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 horizontal="left"/>
    </xf>
    <xf numFmtId="168" fontId="10" fillId="33" borderId="10" xfId="42" applyNumberFormat="1" applyFont="1" applyFill="1" applyBorder="1" applyAlignment="1">
      <alignment/>
    </xf>
    <xf numFmtId="168" fontId="10" fillId="33" borderId="12" xfId="42" applyNumberFormat="1" applyFont="1" applyFill="1" applyBorder="1" applyAlignment="1">
      <alignment/>
    </xf>
    <xf numFmtId="0" fontId="15" fillId="33" borderId="11" xfId="0" applyFont="1" applyFill="1" applyBorder="1" applyAlignment="1">
      <alignment horizontal="left"/>
    </xf>
    <xf numFmtId="0" fontId="15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168" fontId="11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5" fillId="33" borderId="11" xfId="0" applyFont="1" applyFill="1" applyBorder="1" applyAlignment="1">
      <alignment/>
    </xf>
    <xf numFmtId="168" fontId="10" fillId="0" borderId="22" xfId="42" applyNumberFormat="1" applyFont="1" applyBorder="1" applyAlignment="1">
      <alignment/>
    </xf>
    <xf numFmtId="168" fontId="10" fillId="0" borderId="23" xfId="42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/>
    </xf>
    <xf numFmtId="168" fontId="10" fillId="0" borderId="25" xfId="42" applyNumberFormat="1" applyFont="1" applyBorder="1" applyAlignment="1">
      <alignment/>
    </xf>
    <xf numFmtId="168" fontId="10" fillId="0" borderId="26" xfId="42" applyNumberFormat="1" applyFont="1" applyBorder="1" applyAlignment="1">
      <alignment/>
    </xf>
    <xf numFmtId="168" fontId="10" fillId="0" borderId="27" xfId="42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8" xfId="0" applyFont="1" applyBorder="1" applyAlignment="1">
      <alignment/>
    </xf>
    <xf numFmtId="168" fontId="19" fillId="0" borderId="29" xfId="42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0" xfId="0" applyFont="1" applyBorder="1" applyAlignment="1">
      <alignment/>
    </xf>
    <xf numFmtId="168" fontId="19" fillId="0" borderId="26" xfId="42" applyNumberFormat="1" applyFont="1" applyBorder="1" applyAlignment="1">
      <alignment/>
    </xf>
    <xf numFmtId="168" fontId="19" fillId="0" borderId="10" xfId="42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168" fontId="19" fillId="0" borderId="12" xfId="42" applyNumberFormat="1" applyFont="1" applyBorder="1" applyAlignment="1">
      <alignment/>
    </xf>
    <xf numFmtId="168" fontId="19" fillId="0" borderId="27" xfId="42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8" xfId="0" applyFont="1" applyBorder="1" applyAlignment="1">
      <alignment wrapText="1"/>
    </xf>
    <xf numFmtId="168" fontId="19" fillId="0" borderId="31" xfId="42" applyNumberFormat="1" applyFont="1" applyBorder="1" applyAlignment="1">
      <alignment/>
    </xf>
    <xf numFmtId="43" fontId="10" fillId="0" borderId="25" xfId="42" applyNumberFormat="1" applyFont="1" applyBorder="1" applyAlignment="1">
      <alignment/>
    </xf>
    <xf numFmtId="168" fontId="0" fillId="33" borderId="10" xfId="0" applyNumberForma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33" borderId="11" xfId="0" applyFont="1" applyFill="1" applyBorder="1" applyAlignment="1">
      <alignment/>
    </xf>
    <xf numFmtId="168" fontId="1" fillId="33" borderId="12" xfId="42" applyNumberFormat="1" applyFont="1" applyFill="1" applyBorder="1" applyAlignment="1">
      <alignment vertical="top" wrapText="1"/>
    </xf>
    <xf numFmtId="168" fontId="1" fillId="33" borderId="21" xfId="42" applyNumberFormat="1" applyFont="1" applyFill="1" applyBorder="1" applyAlignment="1">
      <alignment vertical="top" wrapText="1"/>
    </xf>
    <xf numFmtId="0" fontId="16" fillId="33" borderId="11" xfId="0" applyFont="1" applyFill="1" applyBorder="1" applyAlignment="1">
      <alignment horizontal="left"/>
    </xf>
    <xf numFmtId="0" fontId="0" fillId="0" borderId="24" xfId="0" applyBorder="1" applyAlignment="1">
      <alignment horizontal="right"/>
    </xf>
    <xf numFmtId="0" fontId="0" fillId="33" borderId="32" xfId="0" applyFill="1" applyBorder="1" applyAlignment="1">
      <alignment/>
    </xf>
    <xf numFmtId="0" fontId="4" fillId="0" borderId="24" xfId="0" applyFont="1" applyBorder="1" applyAlignment="1">
      <alignment horizontal="left"/>
    </xf>
    <xf numFmtId="43" fontId="10" fillId="0" borderId="12" xfId="42" applyNumberFormat="1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0" fillId="33" borderId="38" xfId="0" applyFill="1" applyBorder="1" applyAlignment="1">
      <alignment vertical="center" textRotation="90" wrapText="1"/>
    </xf>
    <xf numFmtId="0" fontId="0" fillId="0" borderId="39" xfId="0" applyBorder="1" applyAlignment="1">
      <alignment vertical="center" textRotation="90" wrapText="1"/>
    </xf>
    <xf numFmtId="0" fontId="0" fillId="0" borderId="40" xfId="0" applyBorder="1" applyAlignment="1">
      <alignment vertical="center" textRotation="90" wrapText="1"/>
    </xf>
    <xf numFmtId="0" fontId="0" fillId="33" borderId="39" xfId="0" applyFill="1" applyBorder="1" applyAlignment="1">
      <alignment vertical="center" textRotation="90" wrapText="1"/>
    </xf>
    <xf numFmtId="0" fontId="0" fillId="33" borderId="40" xfId="0" applyFill="1" applyBorder="1" applyAlignment="1">
      <alignment vertical="center" textRotation="90" wrapText="1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33.140625" style="0" customWidth="1"/>
    <col min="4" max="4" width="11.140625" style="0" customWidth="1"/>
    <col min="5" max="5" width="9.28125" style="0" customWidth="1"/>
  </cols>
  <sheetData>
    <row r="1" spans="1:4" ht="18.75" thickTop="1">
      <c r="A1" s="76" t="s">
        <v>70</v>
      </c>
      <c r="B1" s="77"/>
      <c r="C1" s="77"/>
      <c r="D1" s="78"/>
    </row>
    <row r="2" spans="1:4" ht="18">
      <c r="A2" s="79" t="s">
        <v>5</v>
      </c>
      <c r="B2" s="80"/>
      <c r="C2" s="80"/>
      <c r="D2" s="81"/>
    </row>
    <row r="3" spans="1:4" ht="15.75">
      <c r="A3" s="74" t="s">
        <v>101</v>
      </c>
      <c r="B3" s="66"/>
      <c r="C3" s="72" t="s">
        <v>88</v>
      </c>
      <c r="D3" s="67" t="s">
        <v>89</v>
      </c>
    </row>
    <row r="4" spans="1:4" ht="15.75">
      <c r="A4" s="36"/>
      <c r="B4" s="23" t="s">
        <v>91</v>
      </c>
      <c r="C4" s="28"/>
      <c r="D4" s="38"/>
    </row>
    <row r="5" spans="1:4" ht="12.75">
      <c r="A5" s="36"/>
      <c r="B5" s="68" t="s">
        <v>90</v>
      </c>
      <c r="C5" s="28"/>
      <c r="D5" s="69"/>
    </row>
    <row r="6" spans="1:4" ht="13.5" thickBot="1">
      <c r="A6" s="39"/>
      <c r="B6" s="30" t="s">
        <v>102</v>
      </c>
      <c r="C6" s="29"/>
      <c r="D6" s="70"/>
    </row>
    <row r="7" spans="1:5" ht="16.5" thickTop="1">
      <c r="A7" s="20" t="s">
        <v>71</v>
      </c>
      <c r="B7" s="19" t="s">
        <v>97</v>
      </c>
      <c r="C7" s="18" t="s">
        <v>74</v>
      </c>
      <c r="D7" s="21" t="s">
        <v>73</v>
      </c>
      <c r="E7" s="10"/>
    </row>
    <row r="8" spans="1:5" ht="15">
      <c r="A8" s="4"/>
      <c r="B8" s="5" t="s">
        <v>35</v>
      </c>
      <c r="C8" s="6" t="s">
        <v>36</v>
      </c>
      <c r="D8" s="7">
        <f>325/5280</f>
        <v>0.061553030303030304</v>
      </c>
      <c r="E8" s="10"/>
    </row>
    <row r="9" spans="1:5" ht="15">
      <c r="A9" s="4">
        <f aca="true" t="shared" si="0" ref="A9:A18">+A8+D8</f>
        <v>0.061553030303030304</v>
      </c>
      <c r="B9" s="5" t="s">
        <v>0</v>
      </c>
      <c r="C9" s="6" t="s">
        <v>37</v>
      </c>
      <c r="D9" s="7">
        <f>0.8+0.9</f>
        <v>1.7000000000000002</v>
      </c>
      <c r="E9" s="10"/>
    </row>
    <row r="10" spans="1:5" ht="15">
      <c r="A10" s="4">
        <f t="shared" si="0"/>
        <v>1.7615530303030305</v>
      </c>
      <c r="B10" s="5" t="s">
        <v>1</v>
      </c>
      <c r="C10" s="8" t="s">
        <v>39</v>
      </c>
      <c r="D10" s="7">
        <v>1.1</v>
      </c>
      <c r="E10" s="10"/>
    </row>
    <row r="11" spans="1:5" ht="15">
      <c r="A11" s="4">
        <f t="shared" si="0"/>
        <v>2.8615530303030305</v>
      </c>
      <c r="B11" s="5" t="s">
        <v>0</v>
      </c>
      <c r="C11" s="6" t="s">
        <v>33</v>
      </c>
      <c r="D11" s="7">
        <f>302/5280</f>
        <v>0.0571969696969697</v>
      </c>
      <c r="E11" s="10"/>
    </row>
    <row r="12" spans="1:5" ht="15">
      <c r="A12" s="4">
        <f t="shared" si="0"/>
        <v>2.91875</v>
      </c>
      <c r="B12" s="5" t="s">
        <v>1</v>
      </c>
      <c r="C12" s="6" t="s">
        <v>108</v>
      </c>
      <c r="D12" s="7">
        <f>0.8+0.5</f>
        <v>1.3</v>
      </c>
      <c r="E12" s="10"/>
    </row>
    <row r="13" spans="1:5" ht="27.75">
      <c r="A13" s="4">
        <f t="shared" si="0"/>
        <v>4.21875</v>
      </c>
      <c r="B13" s="5" t="s">
        <v>1</v>
      </c>
      <c r="C13" s="8" t="s">
        <v>40</v>
      </c>
      <c r="D13" s="7">
        <f>125/5280+0.3</f>
        <v>0.3236742424242424</v>
      </c>
      <c r="E13" s="10"/>
    </row>
    <row r="14" spans="1:5" ht="15">
      <c r="A14" s="4">
        <f t="shared" si="0"/>
        <v>4.542424242424242</v>
      </c>
      <c r="B14" s="5" t="s">
        <v>1</v>
      </c>
      <c r="C14" s="6" t="s">
        <v>38</v>
      </c>
      <c r="D14" s="7">
        <f>144/5280</f>
        <v>0.02727272727272727</v>
      </c>
      <c r="E14" s="10"/>
    </row>
    <row r="15" spans="1:5" ht="15">
      <c r="A15" s="4">
        <f t="shared" si="0"/>
        <v>4.569696969696969</v>
      </c>
      <c r="B15" s="5" t="s">
        <v>0</v>
      </c>
      <c r="C15" s="6" t="s">
        <v>38</v>
      </c>
      <c r="D15" s="7">
        <f>1.1+0.7</f>
        <v>1.8</v>
      </c>
      <c r="E15" s="10"/>
    </row>
    <row r="16" spans="1:5" ht="15">
      <c r="A16" s="4">
        <f t="shared" si="0"/>
        <v>6.369696969696969</v>
      </c>
      <c r="B16" s="5" t="s">
        <v>20</v>
      </c>
      <c r="C16" s="6" t="s">
        <v>41</v>
      </c>
      <c r="D16" s="7">
        <f>3.9+0.3+0.6+0.05+1.6</f>
        <v>6.449999999999999</v>
      </c>
      <c r="E16" s="10"/>
    </row>
    <row r="17" spans="1:5" ht="15">
      <c r="A17" s="4">
        <f t="shared" si="0"/>
        <v>12.819696969696968</v>
      </c>
      <c r="B17" s="5" t="s">
        <v>1</v>
      </c>
      <c r="C17" s="6" t="s">
        <v>42</v>
      </c>
      <c r="D17" s="7">
        <f>0.1+0.5</f>
        <v>0.6</v>
      </c>
      <c r="E17" s="10"/>
    </row>
    <row r="18" spans="1:5" ht="15">
      <c r="A18" s="4">
        <f t="shared" si="0"/>
        <v>13.419696969696968</v>
      </c>
      <c r="B18" s="5" t="s">
        <v>1</v>
      </c>
      <c r="C18" s="6" t="s">
        <v>43</v>
      </c>
      <c r="D18" s="7">
        <f>11.3+0.9</f>
        <v>12.200000000000001</v>
      </c>
      <c r="E18" s="10"/>
    </row>
    <row r="19" spans="1:5" ht="15.75">
      <c r="A19" s="32">
        <f>+A18+D18</f>
        <v>25.619696969696967</v>
      </c>
      <c r="B19" s="23" t="s">
        <v>107</v>
      </c>
      <c r="C19" s="28"/>
      <c r="D19" s="33"/>
      <c r="E19" s="10"/>
    </row>
    <row r="20" spans="1:5" ht="15">
      <c r="A20" s="32">
        <f>+A19+D19</f>
        <v>25.619696969696967</v>
      </c>
      <c r="B20" s="28" t="s">
        <v>44</v>
      </c>
      <c r="C20" s="28"/>
      <c r="D20" s="33"/>
      <c r="E20" s="10"/>
    </row>
    <row r="21" spans="1:5" ht="15">
      <c r="A21" s="32"/>
      <c r="B21" s="71" t="s">
        <v>98</v>
      </c>
      <c r="C21" s="28"/>
      <c r="D21" s="33"/>
      <c r="E21" s="10"/>
    </row>
    <row r="22" spans="1:5" ht="15">
      <c r="A22" s="4">
        <f>+A20+D20</f>
        <v>25.619696969696967</v>
      </c>
      <c r="B22" s="5" t="s">
        <v>3</v>
      </c>
      <c r="C22" s="6" t="s">
        <v>45</v>
      </c>
      <c r="D22" s="7">
        <f>0.2+9.5</f>
        <v>9.7</v>
      </c>
      <c r="E22" s="10"/>
    </row>
    <row r="23" spans="1:5" ht="15">
      <c r="A23" s="4">
        <f aca="true" t="shared" si="1" ref="A23:A42">+A22+D22</f>
        <v>35.31969696969696</v>
      </c>
      <c r="B23" s="5" t="s">
        <v>0</v>
      </c>
      <c r="C23" s="6" t="s">
        <v>46</v>
      </c>
      <c r="D23" s="7">
        <f>0.7+2</f>
        <v>2.7</v>
      </c>
      <c r="E23" s="10"/>
    </row>
    <row r="24" spans="1:5" ht="15">
      <c r="A24" s="4">
        <f t="shared" si="1"/>
        <v>38.019696969696966</v>
      </c>
      <c r="B24" s="5" t="s">
        <v>0</v>
      </c>
      <c r="C24" s="6" t="s">
        <v>47</v>
      </c>
      <c r="D24" s="7">
        <f>1.2+0.6</f>
        <v>1.7999999999999998</v>
      </c>
      <c r="E24" s="10"/>
    </row>
    <row r="25" spans="1:5" ht="27.75">
      <c r="A25" s="4">
        <f t="shared" si="1"/>
        <v>39.81969696969696</v>
      </c>
      <c r="B25" s="5" t="s">
        <v>1</v>
      </c>
      <c r="C25" s="8" t="s">
        <v>48</v>
      </c>
      <c r="D25" s="7">
        <f>0.4+0.5+1.7+0.6+1.3</f>
        <v>4.5</v>
      </c>
      <c r="E25" s="10"/>
    </row>
    <row r="26" spans="1:5" ht="30">
      <c r="A26" s="4">
        <f t="shared" si="1"/>
        <v>44.31969696969696</v>
      </c>
      <c r="B26" s="5" t="s">
        <v>20</v>
      </c>
      <c r="C26" s="8" t="s">
        <v>80</v>
      </c>
      <c r="D26" s="7">
        <f>0.1+1.1+0.5+0.7</f>
        <v>2.4000000000000004</v>
      </c>
      <c r="E26" s="10"/>
    </row>
    <row r="27" spans="1:5" ht="15">
      <c r="A27" s="4">
        <f t="shared" si="1"/>
        <v>46.71969696969696</v>
      </c>
      <c r="B27" s="5" t="s">
        <v>20</v>
      </c>
      <c r="C27" s="6" t="s">
        <v>7</v>
      </c>
      <c r="D27" s="7">
        <v>5.4</v>
      </c>
      <c r="E27" s="10"/>
    </row>
    <row r="28" spans="1:5" ht="15">
      <c r="A28" s="4">
        <f t="shared" si="1"/>
        <v>52.11969696969696</v>
      </c>
      <c r="B28" s="5" t="s">
        <v>4</v>
      </c>
      <c r="C28" s="6" t="s">
        <v>8</v>
      </c>
      <c r="D28" s="7">
        <v>2.3</v>
      </c>
      <c r="E28" s="10"/>
    </row>
    <row r="29" spans="1:5" ht="45.75" thickBot="1">
      <c r="A29" s="4">
        <f t="shared" si="1"/>
        <v>54.41969696969696</v>
      </c>
      <c r="B29" s="5" t="s">
        <v>6</v>
      </c>
      <c r="C29" s="8" t="s">
        <v>103</v>
      </c>
      <c r="D29" s="7">
        <v>4</v>
      </c>
      <c r="E29" s="10"/>
    </row>
    <row r="30" spans="1:5" ht="15">
      <c r="A30" s="4">
        <f t="shared" si="1"/>
        <v>58.41969696969696</v>
      </c>
      <c r="B30" s="5" t="s">
        <v>4</v>
      </c>
      <c r="C30" s="6" t="s">
        <v>9</v>
      </c>
      <c r="D30" s="7">
        <v>2.2</v>
      </c>
      <c r="E30" s="82" t="s">
        <v>75</v>
      </c>
    </row>
    <row r="31" spans="1:5" ht="15">
      <c r="A31" s="4">
        <f t="shared" si="1"/>
        <v>60.61969696969696</v>
      </c>
      <c r="B31" s="5" t="s">
        <v>6</v>
      </c>
      <c r="C31" s="6" t="s">
        <v>10</v>
      </c>
      <c r="D31" s="7">
        <v>0.8</v>
      </c>
      <c r="E31" s="83"/>
    </row>
    <row r="32" spans="1:5" ht="15">
      <c r="A32" s="4">
        <f t="shared" si="1"/>
        <v>61.41969696969696</v>
      </c>
      <c r="B32" s="5" t="s">
        <v>4</v>
      </c>
      <c r="C32" s="6" t="s">
        <v>9</v>
      </c>
      <c r="D32" s="7">
        <v>2.9</v>
      </c>
      <c r="E32" s="83"/>
    </row>
    <row r="33" spans="1:5" ht="15">
      <c r="A33" s="4">
        <f t="shared" si="1"/>
        <v>64.31969696969696</v>
      </c>
      <c r="B33" s="5" t="s">
        <v>6</v>
      </c>
      <c r="C33" s="6" t="s">
        <v>104</v>
      </c>
      <c r="D33" s="7">
        <v>1.7</v>
      </c>
      <c r="E33" s="83"/>
    </row>
    <row r="34" spans="1:5" ht="30">
      <c r="A34" s="4">
        <f t="shared" si="1"/>
        <v>66.01969696969697</v>
      </c>
      <c r="B34" s="5" t="s">
        <v>4</v>
      </c>
      <c r="C34" s="8" t="s">
        <v>11</v>
      </c>
      <c r="D34" s="75">
        <v>0.05</v>
      </c>
      <c r="E34" s="83"/>
    </row>
    <row r="35" spans="1:5" ht="15">
      <c r="A35" s="4">
        <f t="shared" si="1"/>
        <v>66.06969696969696</v>
      </c>
      <c r="B35" s="5" t="s">
        <v>6</v>
      </c>
      <c r="C35" s="6" t="s">
        <v>105</v>
      </c>
      <c r="D35" s="7">
        <v>1.5</v>
      </c>
      <c r="E35" s="83"/>
    </row>
    <row r="36" spans="1:5" ht="30">
      <c r="A36" s="4">
        <f t="shared" si="1"/>
        <v>67.56969696969696</v>
      </c>
      <c r="B36" s="5" t="s">
        <v>4</v>
      </c>
      <c r="C36" s="8" t="s">
        <v>79</v>
      </c>
      <c r="D36" s="7">
        <v>2.8</v>
      </c>
      <c r="E36" s="83"/>
    </row>
    <row r="37" spans="1:5" ht="15" customHeight="1">
      <c r="A37" s="4">
        <f t="shared" si="1"/>
        <v>70.36969696969696</v>
      </c>
      <c r="B37" s="5" t="s">
        <v>6</v>
      </c>
      <c r="C37" s="6" t="s">
        <v>12</v>
      </c>
      <c r="D37" s="7">
        <v>1</v>
      </c>
      <c r="E37" s="83"/>
    </row>
    <row r="38" spans="1:5" ht="15">
      <c r="A38" s="4">
        <f t="shared" si="1"/>
        <v>71.36969696969696</v>
      </c>
      <c r="B38" s="5" t="s">
        <v>4</v>
      </c>
      <c r="C38" s="6" t="s">
        <v>13</v>
      </c>
      <c r="D38" s="7">
        <v>5.1</v>
      </c>
      <c r="E38" s="83"/>
    </row>
    <row r="39" spans="1:5" ht="15">
      <c r="A39" s="4">
        <f t="shared" si="1"/>
        <v>76.46969696969695</v>
      </c>
      <c r="B39" s="5" t="s">
        <v>6</v>
      </c>
      <c r="C39" s="6" t="s">
        <v>14</v>
      </c>
      <c r="D39" s="7">
        <v>7.5</v>
      </c>
      <c r="E39" s="83"/>
    </row>
    <row r="40" spans="1:5" ht="15">
      <c r="A40" s="4">
        <f t="shared" si="1"/>
        <v>83.96969696969695</v>
      </c>
      <c r="B40" s="5" t="s">
        <v>4</v>
      </c>
      <c r="C40" s="6" t="s">
        <v>14</v>
      </c>
      <c r="D40" s="7">
        <f>2.5-0.7</f>
        <v>1.8</v>
      </c>
      <c r="E40" s="83"/>
    </row>
    <row r="41" spans="1:5" ht="15.75" thickBot="1">
      <c r="A41" s="4">
        <f t="shared" si="1"/>
        <v>85.76969696969695</v>
      </c>
      <c r="B41" s="5" t="s">
        <v>4</v>
      </c>
      <c r="C41" s="12" t="s">
        <v>49</v>
      </c>
      <c r="D41" s="7">
        <v>0.6</v>
      </c>
      <c r="E41" s="84"/>
    </row>
    <row r="42" spans="1:4" ht="15">
      <c r="A42" s="4">
        <f t="shared" si="1"/>
        <v>86.36969696969695</v>
      </c>
      <c r="B42" s="5" t="s">
        <v>6</v>
      </c>
      <c r="C42" s="12" t="s">
        <v>50</v>
      </c>
      <c r="D42" s="7">
        <v>0.7</v>
      </c>
    </row>
    <row r="43" spans="1:4" ht="15">
      <c r="A43" s="4">
        <f>+A42+D42</f>
        <v>87.06969696969695</v>
      </c>
      <c r="B43" s="5" t="s">
        <v>6</v>
      </c>
      <c r="C43" s="12" t="s">
        <v>50</v>
      </c>
      <c r="D43" s="7">
        <v>0.7</v>
      </c>
    </row>
    <row r="44" spans="1:4" ht="15.75">
      <c r="A44" s="32">
        <f>+A43+D43</f>
        <v>87.76969696969695</v>
      </c>
      <c r="B44" s="23" t="s">
        <v>66</v>
      </c>
      <c r="C44" s="24"/>
      <c r="D44" s="33"/>
    </row>
    <row r="45" spans="1:4" ht="15">
      <c r="A45" s="32"/>
      <c r="B45" s="25" t="s">
        <v>51</v>
      </c>
      <c r="C45" s="24"/>
      <c r="D45" s="33"/>
    </row>
    <row r="46" spans="1:4" ht="15">
      <c r="A46" s="32"/>
      <c r="B46" s="25" t="s">
        <v>52</v>
      </c>
      <c r="C46" s="24"/>
      <c r="D46" s="33"/>
    </row>
    <row r="47" spans="1:4" ht="15.75" thickBot="1">
      <c r="A47" s="32"/>
      <c r="B47" s="31" t="s">
        <v>99</v>
      </c>
      <c r="C47" s="24"/>
      <c r="D47" s="33"/>
    </row>
    <row r="48" spans="1:4" ht="16.5" thickTop="1">
      <c r="A48" s="20" t="s">
        <v>71</v>
      </c>
      <c r="B48" s="19" t="s">
        <v>72</v>
      </c>
      <c r="C48" s="18" t="s">
        <v>74</v>
      </c>
      <c r="D48" s="21" t="s">
        <v>73</v>
      </c>
    </row>
    <row r="49" spans="1:4" ht="15">
      <c r="A49" s="4">
        <f>+A47+D47</f>
        <v>0</v>
      </c>
      <c r="B49" s="5" t="s">
        <v>3</v>
      </c>
      <c r="C49" s="6" t="s">
        <v>50</v>
      </c>
      <c r="D49" s="7">
        <v>0.1</v>
      </c>
    </row>
    <row r="50" spans="1:4" ht="15">
      <c r="A50" s="4">
        <f>+A44+D49</f>
        <v>87.86969696969695</v>
      </c>
      <c r="B50" s="5" t="s">
        <v>20</v>
      </c>
      <c r="C50" s="6" t="s">
        <v>21</v>
      </c>
      <c r="D50" s="7">
        <v>1.2</v>
      </c>
    </row>
    <row r="51" spans="1:4" ht="15">
      <c r="A51" s="4">
        <f aca="true" t="shared" si="2" ref="A51:A83">+A50+D50</f>
        <v>89.06969696969695</v>
      </c>
      <c r="B51" s="5" t="s">
        <v>4</v>
      </c>
      <c r="C51" s="6" t="s">
        <v>15</v>
      </c>
      <c r="D51" s="7">
        <f>0.5+1.2</f>
        <v>1.7</v>
      </c>
    </row>
    <row r="52" spans="1:4" ht="15">
      <c r="A52" s="4">
        <f t="shared" si="2"/>
        <v>90.76969696969695</v>
      </c>
      <c r="B52" s="5" t="s">
        <v>6</v>
      </c>
      <c r="C52" s="6" t="s">
        <v>22</v>
      </c>
      <c r="D52" s="7">
        <v>1.8</v>
      </c>
    </row>
    <row r="53" spans="1:4" ht="15">
      <c r="A53" s="4">
        <f t="shared" si="2"/>
        <v>92.56969696969695</v>
      </c>
      <c r="B53" s="5" t="s">
        <v>4</v>
      </c>
      <c r="C53" s="6" t="s">
        <v>16</v>
      </c>
      <c r="D53" s="7">
        <f>0.7+0.2</f>
        <v>0.8999999999999999</v>
      </c>
    </row>
    <row r="54" spans="1:4" ht="15">
      <c r="A54" s="4">
        <f t="shared" si="2"/>
        <v>93.46969696969695</v>
      </c>
      <c r="B54" s="5" t="s">
        <v>20</v>
      </c>
      <c r="C54" s="6" t="s">
        <v>17</v>
      </c>
      <c r="D54" s="7">
        <f>1.2+0.2</f>
        <v>1.4</v>
      </c>
    </row>
    <row r="55" spans="1:4" ht="15">
      <c r="A55" s="4">
        <f t="shared" si="2"/>
        <v>94.86969696969696</v>
      </c>
      <c r="B55" s="5" t="s">
        <v>6</v>
      </c>
      <c r="C55" s="6" t="s">
        <v>18</v>
      </c>
      <c r="D55" s="7">
        <f>0.5+1.8</f>
        <v>2.3</v>
      </c>
    </row>
    <row r="56" spans="1:4" ht="15">
      <c r="A56" s="4">
        <f t="shared" si="2"/>
        <v>97.16969696969696</v>
      </c>
      <c r="B56" s="5" t="s">
        <v>6</v>
      </c>
      <c r="C56" s="6" t="s">
        <v>23</v>
      </c>
      <c r="D56" s="7">
        <v>2.3</v>
      </c>
    </row>
    <row r="57" spans="1:4" ht="15">
      <c r="A57" s="4">
        <f t="shared" si="2"/>
        <v>99.46969696969695</v>
      </c>
      <c r="B57" s="5" t="s">
        <v>6</v>
      </c>
      <c r="C57" s="6" t="s">
        <v>19</v>
      </c>
      <c r="D57" s="7">
        <v>0.8</v>
      </c>
    </row>
    <row r="58" spans="1:4" ht="15">
      <c r="A58" s="4">
        <f t="shared" si="2"/>
        <v>100.26969696969695</v>
      </c>
      <c r="B58" s="5" t="s">
        <v>6</v>
      </c>
      <c r="C58" s="6" t="s">
        <v>24</v>
      </c>
      <c r="D58" s="7">
        <v>1.8</v>
      </c>
    </row>
    <row r="59" spans="1:4" ht="15">
      <c r="A59" s="4">
        <f t="shared" si="2"/>
        <v>102.06969696969695</v>
      </c>
      <c r="B59" s="5" t="s">
        <v>4</v>
      </c>
      <c r="C59" s="6" t="s">
        <v>25</v>
      </c>
      <c r="D59" s="7">
        <v>0.8</v>
      </c>
    </row>
    <row r="60" spans="1:4" ht="15.75" thickBot="1">
      <c r="A60" s="4">
        <f t="shared" si="2"/>
        <v>102.86969696969695</v>
      </c>
      <c r="B60" s="5" t="s">
        <v>20</v>
      </c>
      <c r="C60" s="6" t="s">
        <v>26</v>
      </c>
      <c r="D60" s="7">
        <v>0.5</v>
      </c>
    </row>
    <row r="61" spans="1:5" ht="15">
      <c r="A61" s="4">
        <f t="shared" si="2"/>
        <v>103.36969696969695</v>
      </c>
      <c r="B61" s="5" t="s">
        <v>6</v>
      </c>
      <c r="C61" s="6" t="s">
        <v>53</v>
      </c>
      <c r="D61" s="7">
        <v>1.3</v>
      </c>
      <c r="E61" s="82" t="s">
        <v>76</v>
      </c>
    </row>
    <row r="62" spans="1:5" ht="27.75">
      <c r="A62" s="4">
        <f t="shared" si="2"/>
        <v>104.66969696969694</v>
      </c>
      <c r="B62" s="5" t="s">
        <v>4</v>
      </c>
      <c r="C62" s="8" t="s">
        <v>54</v>
      </c>
      <c r="D62" s="7">
        <v>0.4</v>
      </c>
      <c r="E62" s="85"/>
    </row>
    <row r="63" spans="1:5" ht="30">
      <c r="A63" s="4">
        <f t="shared" si="2"/>
        <v>105.06969696969695</v>
      </c>
      <c r="B63" s="5" t="s">
        <v>6</v>
      </c>
      <c r="C63" s="8" t="s">
        <v>55</v>
      </c>
      <c r="D63" s="7">
        <v>2.7</v>
      </c>
      <c r="E63" s="85"/>
    </row>
    <row r="64" spans="1:5" ht="15">
      <c r="A64" s="4">
        <f t="shared" si="2"/>
        <v>107.76969696969695</v>
      </c>
      <c r="B64" s="5" t="s">
        <v>4</v>
      </c>
      <c r="C64" s="6" t="s">
        <v>56</v>
      </c>
      <c r="D64" s="7">
        <v>1.1</v>
      </c>
      <c r="E64" s="85"/>
    </row>
    <row r="65" spans="1:5" ht="27.75">
      <c r="A65" s="4">
        <f t="shared" si="2"/>
        <v>108.86969696969695</v>
      </c>
      <c r="B65" s="5" t="s">
        <v>1</v>
      </c>
      <c r="C65" s="8" t="s">
        <v>64</v>
      </c>
      <c r="D65" s="7">
        <v>1.5</v>
      </c>
      <c r="E65" s="85"/>
    </row>
    <row r="66" spans="1:5" ht="15">
      <c r="A66" s="4">
        <f t="shared" si="2"/>
        <v>110.36969696969695</v>
      </c>
      <c r="B66" s="5" t="s">
        <v>1</v>
      </c>
      <c r="C66" s="6" t="s">
        <v>57</v>
      </c>
      <c r="D66" s="7">
        <v>0.1</v>
      </c>
      <c r="E66" s="85"/>
    </row>
    <row r="67" spans="1:5" ht="27.75">
      <c r="A67" s="4">
        <f t="shared" si="2"/>
        <v>110.46969696969694</v>
      </c>
      <c r="B67" s="5" t="s">
        <v>0</v>
      </c>
      <c r="C67" s="8" t="s">
        <v>58</v>
      </c>
      <c r="D67" s="7">
        <v>1.1</v>
      </c>
      <c r="E67" s="85"/>
    </row>
    <row r="68" spans="1:5" ht="15">
      <c r="A68" s="4">
        <f t="shared" si="2"/>
        <v>111.56969696969693</v>
      </c>
      <c r="B68" s="5" t="s">
        <v>0</v>
      </c>
      <c r="C68" s="6" t="s">
        <v>27</v>
      </c>
      <c r="D68" s="7">
        <v>2.8</v>
      </c>
      <c r="E68" s="85"/>
    </row>
    <row r="69" spans="1:5" ht="15">
      <c r="A69" s="4">
        <f t="shared" si="2"/>
        <v>114.36969696969693</v>
      </c>
      <c r="B69" s="5" t="s">
        <v>1</v>
      </c>
      <c r="C69" s="6" t="s">
        <v>59</v>
      </c>
      <c r="D69" s="7">
        <v>0.5</v>
      </c>
      <c r="E69" s="85"/>
    </row>
    <row r="70" spans="1:5" ht="15">
      <c r="A70" s="4">
        <f t="shared" si="2"/>
        <v>114.86969696969693</v>
      </c>
      <c r="B70" s="5" t="s">
        <v>0</v>
      </c>
      <c r="C70" s="6" t="s">
        <v>28</v>
      </c>
      <c r="D70" s="7">
        <v>3</v>
      </c>
      <c r="E70" s="85"/>
    </row>
    <row r="71" spans="1:5" ht="15">
      <c r="A71" s="4">
        <f t="shared" si="2"/>
        <v>117.86969696969693</v>
      </c>
      <c r="B71" s="5" t="s">
        <v>1</v>
      </c>
      <c r="C71" s="6" t="s">
        <v>61</v>
      </c>
      <c r="D71" s="7">
        <v>2</v>
      </c>
      <c r="E71" s="85"/>
    </row>
    <row r="72" spans="1:5" ht="15">
      <c r="A72" s="4">
        <f t="shared" si="2"/>
        <v>119.86969696969693</v>
      </c>
      <c r="B72" s="5" t="s">
        <v>0</v>
      </c>
      <c r="C72" s="6" t="s">
        <v>60</v>
      </c>
      <c r="D72" s="7">
        <v>3.1</v>
      </c>
      <c r="E72" s="85"/>
    </row>
    <row r="73" spans="1:5" ht="15">
      <c r="A73" s="4">
        <f t="shared" si="2"/>
        <v>122.96969696969693</v>
      </c>
      <c r="B73" s="5" t="s">
        <v>0</v>
      </c>
      <c r="C73" s="6" t="s">
        <v>62</v>
      </c>
      <c r="D73" s="7">
        <v>0.2</v>
      </c>
      <c r="E73" s="85"/>
    </row>
    <row r="74" spans="1:5" ht="15">
      <c r="A74" s="4">
        <f t="shared" si="2"/>
        <v>123.16969696969693</v>
      </c>
      <c r="B74" s="13" t="s">
        <v>1</v>
      </c>
      <c r="C74" s="14" t="s">
        <v>63</v>
      </c>
      <c r="D74" s="15">
        <v>0.7</v>
      </c>
      <c r="E74" s="85"/>
    </row>
    <row r="75" spans="1:5" ht="15.75" thickBot="1">
      <c r="A75" s="4">
        <f t="shared" si="2"/>
        <v>123.86969696969693</v>
      </c>
      <c r="B75" s="13" t="s">
        <v>0</v>
      </c>
      <c r="C75" s="14" t="s">
        <v>29</v>
      </c>
      <c r="D75" s="15">
        <v>1.9</v>
      </c>
      <c r="E75" s="86"/>
    </row>
    <row r="76" spans="1:4" ht="15">
      <c r="A76" s="52">
        <f t="shared" si="2"/>
        <v>125.76969696969694</v>
      </c>
      <c r="B76" s="53" t="s">
        <v>6</v>
      </c>
      <c r="C76" s="54" t="s">
        <v>30</v>
      </c>
      <c r="D76" s="55">
        <v>3.1</v>
      </c>
    </row>
    <row r="77" spans="1:4" ht="15">
      <c r="A77" s="56">
        <f t="shared" si="2"/>
        <v>128.86969696969695</v>
      </c>
      <c r="B77" s="57" t="s">
        <v>6</v>
      </c>
      <c r="C77" s="58" t="s">
        <v>94</v>
      </c>
      <c r="D77" s="59">
        <v>0.05</v>
      </c>
    </row>
    <row r="78" spans="1:4" ht="15">
      <c r="A78" s="60">
        <f>+A77+D77</f>
        <v>128.91969696969696</v>
      </c>
      <c r="B78" s="61" t="s">
        <v>4</v>
      </c>
      <c r="C78" s="62" t="s">
        <v>106</v>
      </c>
      <c r="D78" s="63">
        <v>0.3</v>
      </c>
    </row>
    <row r="79" spans="1:4" ht="15">
      <c r="A79" s="4">
        <f t="shared" si="2"/>
        <v>129.21969696969697</v>
      </c>
      <c r="B79" s="5" t="s">
        <v>6</v>
      </c>
      <c r="C79" s="6" t="s">
        <v>95</v>
      </c>
      <c r="D79" s="7">
        <v>0.1</v>
      </c>
    </row>
    <row r="80" spans="1:4" ht="15">
      <c r="A80" s="4">
        <f t="shared" si="2"/>
        <v>129.31969696969696</v>
      </c>
      <c r="B80" s="5" t="s">
        <v>4</v>
      </c>
      <c r="C80" s="6" t="s">
        <v>31</v>
      </c>
      <c r="D80" s="7">
        <v>0.2</v>
      </c>
    </row>
    <row r="81" spans="1:4" ht="15">
      <c r="A81" s="48">
        <f t="shared" si="2"/>
        <v>129.51969696969695</v>
      </c>
      <c r="B81" s="49" t="s">
        <v>6</v>
      </c>
      <c r="C81" s="51" t="s">
        <v>32</v>
      </c>
      <c r="D81" s="42">
        <v>0.05</v>
      </c>
    </row>
    <row r="82" spans="1:4" ht="15">
      <c r="A82" s="43">
        <f t="shared" si="2"/>
        <v>129.56969696969696</v>
      </c>
      <c r="B82" s="44" t="s">
        <v>4</v>
      </c>
      <c r="C82" s="45" t="s">
        <v>2</v>
      </c>
      <c r="D82" s="47">
        <v>0.2</v>
      </c>
    </row>
    <row r="83" spans="1:4" ht="15">
      <c r="A83" s="43">
        <f t="shared" si="2"/>
        <v>129.76969696969695</v>
      </c>
      <c r="B83" s="44" t="s">
        <v>6</v>
      </c>
      <c r="C83" s="45" t="s">
        <v>96</v>
      </c>
      <c r="D83" s="64">
        <v>0.03</v>
      </c>
    </row>
    <row r="84" spans="1:4" ht="15.75">
      <c r="A84" s="32">
        <f>+A83+D83</f>
        <v>129.79969696969695</v>
      </c>
      <c r="B84" s="23" t="s">
        <v>92</v>
      </c>
      <c r="C84" s="24"/>
      <c r="D84" s="33"/>
    </row>
    <row r="85" spans="1:4" ht="15">
      <c r="A85" s="32"/>
      <c r="B85" s="26" t="s">
        <v>82</v>
      </c>
      <c r="C85" s="24"/>
      <c r="D85" s="33"/>
    </row>
    <row r="86" spans="1:4" ht="15">
      <c r="A86" s="73"/>
      <c r="B86" s="31" t="s">
        <v>100</v>
      </c>
      <c r="C86" s="24"/>
      <c r="D86" s="33"/>
    </row>
    <row r="87" spans="1:5" ht="15.75">
      <c r="A87" s="36"/>
      <c r="B87" s="27" t="s">
        <v>68</v>
      </c>
      <c r="C87" s="28"/>
      <c r="D87" s="37">
        <f>SUM(D8:D83)</f>
        <v>129.79969696969695</v>
      </c>
      <c r="E87" s="9">
        <v>1.609344</v>
      </c>
    </row>
    <row r="88" spans="1:5" ht="15.75">
      <c r="A88" s="32">
        <f>+A84*E87</f>
        <v>208.89236351999998</v>
      </c>
      <c r="B88" s="27" t="s">
        <v>93</v>
      </c>
      <c r="C88" s="28"/>
      <c r="D88" s="38"/>
      <c r="E88" s="22">
        <f>+D87*E87</f>
        <v>208.89236351999998</v>
      </c>
    </row>
    <row r="89" spans="1:4" ht="13.5" thickBot="1">
      <c r="A89" s="39"/>
      <c r="B89" s="29" t="s">
        <v>69</v>
      </c>
      <c r="C89" s="29"/>
      <c r="D89" s="40"/>
    </row>
    <row r="90" ht="13.5" thickTop="1"/>
  </sheetData>
  <sheetProtection/>
  <mergeCells count="4">
    <mergeCell ref="A1:D1"/>
    <mergeCell ref="A2:D2"/>
    <mergeCell ref="E30:E41"/>
    <mergeCell ref="E61:E75"/>
  </mergeCells>
  <printOptions/>
  <pageMargins left="0.25" right="0.7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32.57421875" style="0" customWidth="1"/>
    <col min="4" max="4" width="11.28125" style="0" bestFit="1" customWidth="1"/>
    <col min="5" max="5" width="9.28125" style="0" bestFit="1" customWidth="1"/>
    <col min="6" max="6" width="7.140625" style="0" customWidth="1"/>
    <col min="7" max="7" width="44.57421875" style="0" customWidth="1"/>
    <col min="8" max="8" width="9.28125" style="0" bestFit="1" customWidth="1"/>
    <col min="9" max="9" width="9.7109375" style="0" customWidth="1"/>
    <col min="10" max="10" width="44.8515625" style="0" customWidth="1"/>
  </cols>
  <sheetData>
    <row r="1" spans="1:4" ht="19.5" thickTop="1">
      <c r="A1" s="87" t="s">
        <v>70</v>
      </c>
      <c r="B1" s="88"/>
      <c r="C1" s="88"/>
      <c r="D1" s="89"/>
    </row>
    <row r="2" spans="1:4" ht="20.25">
      <c r="A2" s="90" t="s">
        <v>5</v>
      </c>
      <c r="B2" s="91"/>
      <c r="C2" s="91"/>
      <c r="D2" s="92"/>
    </row>
    <row r="3" spans="1:4" ht="10.5" customHeight="1">
      <c r="A3" s="74" t="s">
        <v>101</v>
      </c>
      <c r="B3" s="17"/>
      <c r="C3" s="72" t="s">
        <v>88</v>
      </c>
      <c r="D3" s="67" t="s">
        <v>89</v>
      </c>
    </row>
    <row r="4" spans="1:4" ht="15.75">
      <c r="A4" s="36"/>
      <c r="B4" s="23" t="s">
        <v>65</v>
      </c>
      <c r="C4" s="28"/>
      <c r="D4" s="38"/>
    </row>
    <row r="5" spans="1:4" ht="12.75">
      <c r="A5" s="36"/>
      <c r="B5" s="68" t="s">
        <v>67</v>
      </c>
      <c r="C5" s="28"/>
      <c r="D5" s="69"/>
    </row>
    <row r="6" spans="1:4" ht="13.5" thickBot="1">
      <c r="A6" s="39"/>
      <c r="B6" s="35" t="s">
        <v>87</v>
      </c>
      <c r="C6" s="29"/>
      <c r="D6" s="70"/>
    </row>
    <row r="7" spans="1:5" ht="23.25" customHeight="1" thickTop="1">
      <c r="A7" s="20" t="s">
        <v>71</v>
      </c>
      <c r="B7" s="19" t="s">
        <v>72</v>
      </c>
      <c r="C7" s="18" t="s">
        <v>74</v>
      </c>
      <c r="D7" s="21" t="s">
        <v>73</v>
      </c>
      <c r="E7" s="10"/>
    </row>
    <row r="8" spans="1:5" ht="15">
      <c r="A8" s="4"/>
      <c r="B8" s="5" t="s">
        <v>35</v>
      </c>
      <c r="C8" s="6" t="s">
        <v>36</v>
      </c>
      <c r="D8" s="7">
        <f>325/5280</f>
        <v>0.061553030303030304</v>
      </c>
      <c r="E8" s="10"/>
    </row>
    <row r="9" spans="1:5" ht="15">
      <c r="A9" s="4">
        <f aca="true" t="shared" si="0" ref="A9:A74">+A8+D8</f>
        <v>0.061553030303030304</v>
      </c>
      <c r="B9" s="5" t="s">
        <v>0</v>
      </c>
      <c r="C9" s="6" t="s">
        <v>37</v>
      </c>
      <c r="D9" s="7">
        <f>0.8+0.9</f>
        <v>1.7000000000000002</v>
      </c>
      <c r="E9" s="10"/>
    </row>
    <row r="10" spans="1:5" ht="15">
      <c r="A10" s="4">
        <f t="shared" si="0"/>
        <v>1.7615530303030305</v>
      </c>
      <c r="B10" s="5" t="s">
        <v>1</v>
      </c>
      <c r="C10" s="8" t="s">
        <v>39</v>
      </c>
      <c r="D10" s="7">
        <v>1.1</v>
      </c>
      <c r="E10" s="10"/>
    </row>
    <row r="11" spans="1:5" ht="15">
      <c r="A11" s="4">
        <f t="shared" si="0"/>
        <v>2.8615530303030305</v>
      </c>
      <c r="B11" s="5" t="s">
        <v>0</v>
      </c>
      <c r="C11" s="6" t="s">
        <v>33</v>
      </c>
      <c r="D11" s="7">
        <f>302/5280</f>
        <v>0.0571969696969697</v>
      </c>
      <c r="E11" s="10"/>
    </row>
    <row r="12" spans="1:5" ht="15">
      <c r="A12" s="4">
        <f t="shared" si="0"/>
        <v>2.91875</v>
      </c>
      <c r="B12" s="5" t="s">
        <v>1</v>
      </c>
      <c r="C12" s="6" t="s">
        <v>34</v>
      </c>
      <c r="D12" s="7">
        <f>0.8+0.5</f>
        <v>1.3</v>
      </c>
      <c r="E12" s="10"/>
    </row>
    <row r="13" spans="1:5" ht="27.75">
      <c r="A13" s="4">
        <f t="shared" si="0"/>
        <v>4.21875</v>
      </c>
      <c r="B13" s="5" t="s">
        <v>1</v>
      </c>
      <c r="C13" s="8" t="s">
        <v>40</v>
      </c>
      <c r="D13" s="7">
        <f>125/5280+0.3</f>
        <v>0.3236742424242424</v>
      </c>
      <c r="E13" s="10"/>
    </row>
    <row r="14" spans="1:5" ht="15">
      <c r="A14" s="4">
        <f t="shared" si="0"/>
        <v>4.542424242424242</v>
      </c>
      <c r="B14" s="5" t="s">
        <v>1</v>
      </c>
      <c r="C14" s="6" t="s">
        <v>38</v>
      </c>
      <c r="D14" s="7">
        <f>144/5280</f>
        <v>0.02727272727272727</v>
      </c>
      <c r="E14" s="10"/>
    </row>
    <row r="15" spans="1:5" ht="15">
      <c r="A15" s="4">
        <f t="shared" si="0"/>
        <v>4.569696969696969</v>
      </c>
      <c r="B15" s="5" t="s">
        <v>0</v>
      </c>
      <c r="C15" s="6" t="s">
        <v>38</v>
      </c>
      <c r="D15" s="7">
        <f>1.1+0.7</f>
        <v>1.8</v>
      </c>
      <c r="E15" s="10"/>
    </row>
    <row r="16" spans="1:5" ht="15">
      <c r="A16" s="4">
        <f t="shared" si="0"/>
        <v>6.369696969696969</v>
      </c>
      <c r="B16" s="5" t="s">
        <v>20</v>
      </c>
      <c r="C16" s="6" t="s">
        <v>41</v>
      </c>
      <c r="D16" s="7">
        <f>3.9+0.3+0.6+0.05+1.6</f>
        <v>6.449999999999999</v>
      </c>
      <c r="E16" s="10"/>
    </row>
    <row r="17" spans="1:5" ht="15">
      <c r="A17" s="4">
        <f t="shared" si="0"/>
        <v>12.819696969696968</v>
      </c>
      <c r="B17" s="5" t="s">
        <v>1</v>
      </c>
      <c r="C17" s="6" t="s">
        <v>42</v>
      </c>
      <c r="D17" s="7">
        <f>0.1+0.5</f>
        <v>0.6</v>
      </c>
      <c r="E17" s="10"/>
    </row>
    <row r="18" spans="1:5" ht="15">
      <c r="A18" s="4">
        <f t="shared" si="0"/>
        <v>13.419696969696968</v>
      </c>
      <c r="B18" s="5" t="s">
        <v>1</v>
      </c>
      <c r="C18" s="6" t="s">
        <v>43</v>
      </c>
      <c r="D18" s="7">
        <f>11.3+0.9</f>
        <v>12.200000000000001</v>
      </c>
      <c r="E18" s="10"/>
    </row>
    <row r="19" spans="1:6" ht="15.75">
      <c r="A19" s="32">
        <f t="shared" si="0"/>
        <v>25.619696969696967</v>
      </c>
      <c r="B19" s="23" t="s">
        <v>107</v>
      </c>
      <c r="C19" s="28"/>
      <c r="D19" s="33"/>
      <c r="E19" s="10"/>
      <c r="F19" s="3"/>
    </row>
    <row r="20" spans="1:8" ht="15.75">
      <c r="A20" s="32">
        <f t="shared" si="0"/>
        <v>25.619696969696967</v>
      </c>
      <c r="B20" s="28" t="s">
        <v>44</v>
      </c>
      <c r="C20" s="28"/>
      <c r="D20" s="33"/>
      <c r="E20" s="10"/>
      <c r="H20" s="1"/>
    </row>
    <row r="21" spans="1:8" ht="15.75">
      <c r="A21" s="32"/>
      <c r="B21" s="34" t="s">
        <v>77</v>
      </c>
      <c r="C21" s="28"/>
      <c r="D21" s="33"/>
      <c r="E21" s="10"/>
      <c r="H21" s="1"/>
    </row>
    <row r="22" spans="1:5" ht="15">
      <c r="A22" s="4">
        <f>+A20+D20</f>
        <v>25.619696969696967</v>
      </c>
      <c r="B22" s="5" t="s">
        <v>3</v>
      </c>
      <c r="C22" s="6" t="s">
        <v>45</v>
      </c>
      <c r="D22" s="7">
        <f>0.2+9.5</f>
        <v>9.7</v>
      </c>
      <c r="E22" s="10"/>
    </row>
    <row r="23" spans="1:5" ht="13.5" customHeight="1">
      <c r="A23" s="4">
        <f t="shared" si="0"/>
        <v>35.31969696969696</v>
      </c>
      <c r="B23" s="5" t="s">
        <v>0</v>
      </c>
      <c r="C23" s="6" t="s">
        <v>46</v>
      </c>
      <c r="D23" s="7">
        <f>0.7+2</f>
        <v>2.7</v>
      </c>
      <c r="E23" s="10"/>
    </row>
    <row r="24" spans="1:5" ht="13.5" customHeight="1">
      <c r="A24" s="4">
        <f t="shared" si="0"/>
        <v>38.019696969696966</v>
      </c>
      <c r="B24" s="5" t="s">
        <v>0</v>
      </c>
      <c r="C24" s="6" t="s">
        <v>47</v>
      </c>
      <c r="D24" s="7">
        <f>1.2+0.6</f>
        <v>1.7999999999999998</v>
      </c>
      <c r="E24" s="10"/>
    </row>
    <row r="25" spans="1:5" ht="27.75">
      <c r="A25" s="4">
        <f t="shared" si="0"/>
        <v>39.81969696969696</v>
      </c>
      <c r="B25" s="5" t="s">
        <v>1</v>
      </c>
      <c r="C25" s="8" t="s">
        <v>48</v>
      </c>
      <c r="D25" s="7">
        <f>0.4+0.5+1.7+0.6+1.3</f>
        <v>4.5</v>
      </c>
      <c r="E25" s="10"/>
    </row>
    <row r="26" spans="1:6" ht="30">
      <c r="A26" s="4">
        <f t="shared" si="0"/>
        <v>44.31969696969696</v>
      </c>
      <c r="B26" s="5" t="s">
        <v>20</v>
      </c>
      <c r="C26" s="8" t="s">
        <v>80</v>
      </c>
      <c r="D26" s="7">
        <f>0.1+1.1+0.5+0.7</f>
        <v>2.4000000000000004</v>
      </c>
      <c r="E26" s="10"/>
      <c r="F26" s="3"/>
    </row>
    <row r="27" spans="1:5" ht="15">
      <c r="A27" s="4">
        <f t="shared" si="0"/>
        <v>46.71969696969696</v>
      </c>
      <c r="B27" s="5" t="s">
        <v>20</v>
      </c>
      <c r="C27" s="6" t="s">
        <v>7</v>
      </c>
      <c r="D27" s="7">
        <v>5.4</v>
      </c>
      <c r="E27" s="10"/>
    </row>
    <row r="28" spans="1:5" ht="15">
      <c r="A28" s="4">
        <f t="shared" si="0"/>
        <v>52.11969696969696</v>
      </c>
      <c r="B28" s="5" t="s">
        <v>4</v>
      </c>
      <c r="C28" s="6" t="s">
        <v>8</v>
      </c>
      <c r="D28" s="7">
        <v>2.3</v>
      </c>
      <c r="E28" s="10"/>
    </row>
    <row r="29" spans="1:5" ht="45.75" thickBot="1">
      <c r="A29" s="4">
        <f t="shared" si="0"/>
        <v>54.41969696969696</v>
      </c>
      <c r="B29" s="5" t="s">
        <v>6</v>
      </c>
      <c r="C29" s="8" t="s">
        <v>103</v>
      </c>
      <c r="D29" s="7">
        <v>4</v>
      </c>
      <c r="E29" s="10"/>
    </row>
    <row r="30" spans="1:6" ht="15">
      <c r="A30" s="4">
        <f t="shared" si="0"/>
        <v>58.41969696969696</v>
      </c>
      <c r="B30" s="5" t="s">
        <v>4</v>
      </c>
      <c r="C30" s="6" t="s">
        <v>9</v>
      </c>
      <c r="D30" s="7">
        <v>2.2</v>
      </c>
      <c r="E30" s="82" t="s">
        <v>75</v>
      </c>
      <c r="F30" s="11"/>
    </row>
    <row r="31" spans="1:6" ht="15">
      <c r="A31" s="4">
        <f t="shared" si="0"/>
        <v>60.61969696969696</v>
      </c>
      <c r="B31" s="5" t="s">
        <v>6</v>
      </c>
      <c r="C31" s="6" t="s">
        <v>10</v>
      </c>
      <c r="D31" s="7">
        <v>0.8</v>
      </c>
      <c r="E31" s="83"/>
      <c r="F31" s="11"/>
    </row>
    <row r="32" spans="1:6" ht="15">
      <c r="A32" s="4">
        <f t="shared" si="0"/>
        <v>61.41969696969696</v>
      </c>
      <c r="B32" s="5" t="s">
        <v>4</v>
      </c>
      <c r="C32" s="6" t="s">
        <v>9</v>
      </c>
      <c r="D32" s="7">
        <v>2.9</v>
      </c>
      <c r="E32" s="83"/>
      <c r="F32" s="11"/>
    </row>
    <row r="33" spans="1:6" ht="15">
      <c r="A33" s="4">
        <f t="shared" si="0"/>
        <v>64.31969696969696</v>
      </c>
      <c r="B33" s="5" t="s">
        <v>6</v>
      </c>
      <c r="C33" s="6" t="s">
        <v>104</v>
      </c>
      <c r="D33" s="7">
        <v>1.7</v>
      </c>
      <c r="E33" s="83"/>
      <c r="F33" s="11"/>
    </row>
    <row r="34" spans="1:6" ht="30">
      <c r="A34" s="4">
        <f t="shared" si="0"/>
        <v>66.01969696969697</v>
      </c>
      <c r="B34" s="5" t="s">
        <v>4</v>
      </c>
      <c r="C34" s="8" t="s">
        <v>11</v>
      </c>
      <c r="D34" s="75">
        <v>0.05</v>
      </c>
      <c r="E34" s="83"/>
      <c r="F34" s="11"/>
    </row>
    <row r="35" spans="1:6" ht="15">
      <c r="A35" s="4">
        <f t="shared" si="0"/>
        <v>66.06969696969696</v>
      </c>
      <c r="B35" s="5" t="s">
        <v>6</v>
      </c>
      <c r="C35" s="6" t="s">
        <v>105</v>
      </c>
      <c r="D35" s="7">
        <v>1.5</v>
      </c>
      <c r="E35" s="83"/>
      <c r="F35" s="11"/>
    </row>
    <row r="36" spans="1:6" ht="15" customHeight="1">
      <c r="A36" s="4">
        <f t="shared" si="0"/>
        <v>67.56969696969696</v>
      </c>
      <c r="B36" s="5" t="s">
        <v>4</v>
      </c>
      <c r="C36" s="8" t="s">
        <v>79</v>
      </c>
      <c r="D36" s="7">
        <v>2.8</v>
      </c>
      <c r="E36" s="83"/>
      <c r="F36" s="11"/>
    </row>
    <row r="37" spans="1:6" ht="15">
      <c r="A37" s="4">
        <f t="shared" si="0"/>
        <v>70.36969696969696</v>
      </c>
      <c r="B37" s="5" t="s">
        <v>6</v>
      </c>
      <c r="C37" s="6" t="s">
        <v>12</v>
      </c>
      <c r="D37" s="7">
        <v>1</v>
      </c>
      <c r="E37" s="83"/>
      <c r="F37" s="11"/>
    </row>
    <row r="38" spans="1:6" ht="15">
      <c r="A38" s="4">
        <f t="shared" si="0"/>
        <v>71.36969696969696</v>
      </c>
      <c r="B38" s="5" t="s">
        <v>4</v>
      </c>
      <c r="C38" s="6" t="s">
        <v>13</v>
      </c>
      <c r="D38" s="7">
        <v>5.1</v>
      </c>
      <c r="E38" s="83"/>
      <c r="F38" s="11"/>
    </row>
    <row r="39" spans="1:6" ht="15">
      <c r="A39" s="4">
        <f t="shared" si="0"/>
        <v>76.46969696969695</v>
      </c>
      <c r="B39" s="5" t="s">
        <v>6</v>
      </c>
      <c r="C39" s="6" t="s">
        <v>14</v>
      </c>
      <c r="D39" s="7">
        <v>7.5</v>
      </c>
      <c r="E39" s="83"/>
      <c r="F39" s="11"/>
    </row>
    <row r="40" spans="1:6" ht="15.75" thickBot="1">
      <c r="A40" s="4">
        <f t="shared" si="0"/>
        <v>83.96969696969695</v>
      </c>
      <c r="B40" s="5" t="s">
        <v>4</v>
      </c>
      <c r="C40" s="6" t="s">
        <v>14</v>
      </c>
      <c r="D40" s="7">
        <f>2.5-0.7</f>
        <v>1.8</v>
      </c>
      <c r="E40" s="84"/>
      <c r="F40" s="11"/>
    </row>
    <row r="41" spans="1:10" ht="15">
      <c r="A41" s="4">
        <f t="shared" si="0"/>
        <v>85.76969696969695</v>
      </c>
      <c r="B41" s="5" t="s">
        <v>4</v>
      </c>
      <c r="C41" s="12" t="s">
        <v>49</v>
      </c>
      <c r="D41" s="7">
        <v>0.6</v>
      </c>
      <c r="F41" s="16"/>
      <c r="G41" s="11"/>
      <c r="H41" s="11"/>
      <c r="I41" s="11"/>
      <c r="J41" s="11"/>
    </row>
    <row r="42" spans="1:10" ht="15">
      <c r="A42" s="4">
        <f t="shared" si="0"/>
        <v>86.36969696969695</v>
      </c>
      <c r="B42" s="5" t="s">
        <v>6</v>
      </c>
      <c r="C42" s="12" t="s">
        <v>50</v>
      </c>
      <c r="D42" s="7">
        <v>0.7</v>
      </c>
      <c r="F42" s="2"/>
      <c r="G42" s="11"/>
      <c r="H42" s="11"/>
      <c r="I42" s="11"/>
      <c r="J42" s="11"/>
    </row>
    <row r="43" spans="1:10" ht="15.75">
      <c r="A43" s="32">
        <f t="shared" si="0"/>
        <v>87.06969696969695</v>
      </c>
      <c r="B43" s="23" t="s">
        <v>66</v>
      </c>
      <c r="C43" s="24"/>
      <c r="D43" s="33"/>
      <c r="F43" s="3"/>
      <c r="G43" s="11"/>
      <c r="H43" s="11"/>
      <c r="I43" s="11"/>
      <c r="J43" s="11"/>
    </row>
    <row r="44" spans="1:10" ht="15">
      <c r="A44" s="32"/>
      <c r="B44" s="25" t="s">
        <v>51</v>
      </c>
      <c r="C44" s="24"/>
      <c r="D44" s="33"/>
      <c r="F44" s="2"/>
      <c r="G44" s="11"/>
      <c r="H44" s="11"/>
      <c r="I44" s="11"/>
      <c r="J44" s="11"/>
    </row>
    <row r="45" spans="1:10" ht="15">
      <c r="A45" s="32"/>
      <c r="B45" s="25" t="s">
        <v>52</v>
      </c>
      <c r="C45" s="24"/>
      <c r="D45" s="33"/>
      <c r="F45" s="2"/>
      <c r="G45" s="11"/>
      <c r="H45" s="11"/>
      <c r="I45" s="11"/>
      <c r="J45" s="11"/>
    </row>
    <row r="46" spans="1:10" ht="15.75" thickBot="1">
      <c r="A46" s="32"/>
      <c r="B46" s="34" t="s">
        <v>78</v>
      </c>
      <c r="C46" s="24"/>
      <c r="D46" s="33"/>
      <c r="F46" s="2"/>
      <c r="G46" s="11"/>
      <c r="H46" s="11"/>
      <c r="I46" s="11"/>
      <c r="J46" s="11"/>
    </row>
    <row r="47" spans="1:10" ht="16.5" thickTop="1">
      <c r="A47" s="20" t="s">
        <v>71</v>
      </c>
      <c r="B47" s="19" t="s">
        <v>72</v>
      </c>
      <c r="C47" s="18" t="s">
        <v>74</v>
      </c>
      <c r="D47" s="21" t="s">
        <v>73</v>
      </c>
      <c r="F47" s="2"/>
      <c r="G47" s="11"/>
      <c r="H47" s="11"/>
      <c r="I47" s="11"/>
      <c r="J47" s="11"/>
    </row>
    <row r="48" spans="1:10" ht="15">
      <c r="A48" s="4">
        <f>+A46+D46</f>
        <v>0</v>
      </c>
      <c r="B48" s="5" t="s">
        <v>3</v>
      </c>
      <c r="C48" s="6" t="s">
        <v>50</v>
      </c>
      <c r="D48" s="7">
        <v>0.1</v>
      </c>
      <c r="G48" s="11"/>
      <c r="H48" s="11"/>
      <c r="I48" s="11"/>
      <c r="J48" s="11"/>
    </row>
    <row r="49" spans="1:10" ht="15">
      <c r="A49" s="4">
        <f>+A43+D48</f>
        <v>87.16969696969694</v>
      </c>
      <c r="B49" s="5" t="s">
        <v>20</v>
      </c>
      <c r="C49" s="6" t="s">
        <v>21</v>
      </c>
      <c r="D49" s="7">
        <v>1.2</v>
      </c>
      <c r="G49" s="11"/>
      <c r="H49" s="11"/>
      <c r="I49" s="11"/>
      <c r="J49" s="11"/>
    </row>
    <row r="50" spans="1:10" ht="15">
      <c r="A50" s="4">
        <f t="shared" si="0"/>
        <v>88.36969696969695</v>
      </c>
      <c r="B50" s="5" t="s">
        <v>4</v>
      </c>
      <c r="C50" s="6" t="s">
        <v>15</v>
      </c>
      <c r="D50" s="7">
        <f>0.5+1.2</f>
        <v>1.7</v>
      </c>
      <c r="G50" s="11"/>
      <c r="H50" s="11"/>
      <c r="I50" s="11"/>
      <c r="J50" s="11"/>
    </row>
    <row r="51" spans="1:10" ht="15">
      <c r="A51" s="4">
        <f t="shared" si="0"/>
        <v>90.06969696969695</v>
      </c>
      <c r="B51" s="5" t="s">
        <v>6</v>
      </c>
      <c r="C51" s="6" t="s">
        <v>22</v>
      </c>
      <c r="D51" s="7">
        <v>1.8</v>
      </c>
      <c r="G51" s="11"/>
      <c r="H51" s="11"/>
      <c r="I51" s="11"/>
      <c r="J51" s="11"/>
    </row>
    <row r="52" spans="1:10" ht="15">
      <c r="A52" s="4">
        <f t="shared" si="0"/>
        <v>91.86969696969695</v>
      </c>
      <c r="B52" s="5" t="s">
        <v>4</v>
      </c>
      <c r="C52" s="6" t="s">
        <v>16</v>
      </c>
      <c r="D52" s="7">
        <f>0.7+0.2</f>
        <v>0.8999999999999999</v>
      </c>
      <c r="G52" s="11"/>
      <c r="H52" s="11"/>
      <c r="I52" s="11"/>
      <c r="J52" s="11"/>
    </row>
    <row r="53" spans="1:10" ht="15">
      <c r="A53" s="4">
        <f t="shared" si="0"/>
        <v>92.76969696969695</v>
      </c>
      <c r="B53" s="5" t="s">
        <v>20</v>
      </c>
      <c r="C53" s="6" t="s">
        <v>17</v>
      </c>
      <c r="D53" s="7">
        <f>1.2+0.2</f>
        <v>1.4</v>
      </c>
      <c r="G53" s="11"/>
      <c r="H53" s="11"/>
      <c r="I53" s="11"/>
      <c r="J53" s="11"/>
    </row>
    <row r="54" spans="1:10" ht="15">
      <c r="A54" s="4">
        <f t="shared" si="0"/>
        <v>94.16969696969696</v>
      </c>
      <c r="B54" s="5" t="s">
        <v>6</v>
      </c>
      <c r="C54" s="6" t="s">
        <v>18</v>
      </c>
      <c r="D54" s="7">
        <f>0.5+1.8</f>
        <v>2.3</v>
      </c>
      <c r="G54" s="11"/>
      <c r="H54" s="11"/>
      <c r="I54" s="11"/>
      <c r="J54" s="11"/>
    </row>
    <row r="55" spans="1:10" ht="15">
      <c r="A55" s="4">
        <f t="shared" si="0"/>
        <v>96.46969696969695</v>
      </c>
      <c r="B55" s="5" t="s">
        <v>6</v>
      </c>
      <c r="C55" s="6" t="s">
        <v>23</v>
      </c>
      <c r="D55" s="7">
        <v>2.3</v>
      </c>
      <c r="G55" s="11"/>
      <c r="H55" s="11"/>
      <c r="I55" s="11"/>
      <c r="J55" s="11"/>
    </row>
    <row r="56" spans="1:10" ht="15">
      <c r="A56" s="4">
        <f t="shared" si="0"/>
        <v>98.76969696969695</v>
      </c>
      <c r="B56" s="5" t="s">
        <v>6</v>
      </c>
      <c r="C56" s="6" t="s">
        <v>19</v>
      </c>
      <c r="D56" s="7">
        <v>0.8</v>
      </c>
      <c r="G56" s="11"/>
      <c r="H56" s="11"/>
      <c r="I56" s="11"/>
      <c r="J56" s="11"/>
    </row>
    <row r="57" spans="1:10" ht="15">
      <c r="A57" s="4">
        <f t="shared" si="0"/>
        <v>99.56969696969695</v>
      </c>
      <c r="B57" s="5" t="s">
        <v>6</v>
      </c>
      <c r="C57" s="6" t="s">
        <v>24</v>
      </c>
      <c r="D57" s="7">
        <v>1.8</v>
      </c>
      <c r="G57" s="11"/>
      <c r="H57" s="11"/>
      <c r="I57" s="11"/>
      <c r="J57" s="11"/>
    </row>
    <row r="58" spans="1:10" ht="15">
      <c r="A58" s="4">
        <f t="shared" si="0"/>
        <v>101.36969696969695</v>
      </c>
      <c r="B58" s="5" t="s">
        <v>4</v>
      </c>
      <c r="C58" s="6" t="s">
        <v>25</v>
      </c>
      <c r="D58" s="7">
        <v>0.8</v>
      </c>
      <c r="G58" s="11"/>
      <c r="H58" s="11"/>
      <c r="I58" s="11"/>
      <c r="J58" s="11"/>
    </row>
    <row r="59" spans="1:10" ht="15.75" thickBot="1">
      <c r="A59" s="4">
        <f t="shared" si="0"/>
        <v>102.16969696969694</v>
      </c>
      <c r="B59" s="5" t="s">
        <v>20</v>
      </c>
      <c r="C59" s="6" t="s">
        <v>26</v>
      </c>
      <c r="D59" s="7">
        <v>0.5</v>
      </c>
      <c r="G59" s="11"/>
      <c r="H59" s="11"/>
      <c r="I59" s="11"/>
      <c r="J59" s="11"/>
    </row>
    <row r="60" spans="1:10" ht="15">
      <c r="A60" s="4">
        <f t="shared" si="0"/>
        <v>102.66969696969694</v>
      </c>
      <c r="B60" s="5" t="s">
        <v>6</v>
      </c>
      <c r="C60" s="6" t="s">
        <v>53</v>
      </c>
      <c r="D60" s="7">
        <v>1.3</v>
      </c>
      <c r="E60" s="82" t="s">
        <v>76</v>
      </c>
      <c r="G60" s="11"/>
      <c r="H60" s="11"/>
      <c r="I60" s="11"/>
      <c r="J60" s="11"/>
    </row>
    <row r="61" spans="1:10" ht="27.75">
      <c r="A61" s="4">
        <f t="shared" si="0"/>
        <v>103.96969696969694</v>
      </c>
      <c r="B61" s="5" t="s">
        <v>4</v>
      </c>
      <c r="C61" s="8" t="s">
        <v>54</v>
      </c>
      <c r="D61" s="7">
        <v>0.4</v>
      </c>
      <c r="E61" s="85"/>
      <c r="G61" s="11"/>
      <c r="H61" s="11"/>
      <c r="I61" s="11"/>
      <c r="J61" s="11"/>
    </row>
    <row r="62" spans="1:10" ht="30">
      <c r="A62" s="4">
        <f t="shared" si="0"/>
        <v>104.36969696969695</v>
      </c>
      <c r="B62" s="5" t="s">
        <v>6</v>
      </c>
      <c r="C62" s="8" t="s">
        <v>55</v>
      </c>
      <c r="D62" s="7">
        <v>2.7</v>
      </c>
      <c r="E62" s="85"/>
      <c r="G62" s="11"/>
      <c r="H62" s="11"/>
      <c r="I62" s="11"/>
      <c r="J62" s="11"/>
    </row>
    <row r="63" spans="1:10" ht="15">
      <c r="A63" s="4">
        <f t="shared" si="0"/>
        <v>107.06969696969695</v>
      </c>
      <c r="B63" s="5" t="s">
        <v>4</v>
      </c>
      <c r="C63" s="6" t="s">
        <v>56</v>
      </c>
      <c r="D63" s="7">
        <v>1.1</v>
      </c>
      <c r="E63" s="85"/>
      <c r="G63" s="11"/>
      <c r="H63" s="11"/>
      <c r="I63" s="11"/>
      <c r="J63" s="11"/>
    </row>
    <row r="64" spans="1:10" ht="27.75">
      <c r="A64" s="4">
        <f t="shared" si="0"/>
        <v>108.16969696969694</v>
      </c>
      <c r="B64" s="5" t="s">
        <v>1</v>
      </c>
      <c r="C64" s="8" t="s">
        <v>64</v>
      </c>
      <c r="D64" s="7">
        <v>1.5</v>
      </c>
      <c r="E64" s="85"/>
      <c r="G64" s="11"/>
      <c r="H64" s="11"/>
      <c r="I64" s="11"/>
      <c r="J64" s="11"/>
    </row>
    <row r="65" spans="1:10" ht="15">
      <c r="A65" s="4">
        <f t="shared" si="0"/>
        <v>109.66969696969694</v>
      </c>
      <c r="B65" s="5" t="s">
        <v>1</v>
      </c>
      <c r="C65" s="6" t="s">
        <v>57</v>
      </c>
      <c r="D65" s="7">
        <v>0.1</v>
      </c>
      <c r="E65" s="85"/>
      <c r="G65" s="11"/>
      <c r="H65" s="11"/>
      <c r="I65" s="11"/>
      <c r="J65" s="11"/>
    </row>
    <row r="66" spans="1:10" ht="27.75">
      <c r="A66" s="4">
        <f t="shared" si="0"/>
        <v>109.76969696969694</v>
      </c>
      <c r="B66" s="5" t="s">
        <v>0</v>
      </c>
      <c r="C66" s="8" t="s">
        <v>58</v>
      </c>
      <c r="D66" s="7">
        <v>1.1</v>
      </c>
      <c r="E66" s="85"/>
      <c r="G66" s="11"/>
      <c r="H66" s="11"/>
      <c r="I66" s="11"/>
      <c r="J66" s="11"/>
    </row>
    <row r="67" spans="1:10" ht="15">
      <c r="A67" s="4">
        <f t="shared" si="0"/>
        <v>110.86969696969693</v>
      </c>
      <c r="B67" s="5" t="s">
        <v>0</v>
      </c>
      <c r="C67" s="6" t="s">
        <v>27</v>
      </c>
      <c r="D67" s="7">
        <v>2.8</v>
      </c>
      <c r="E67" s="85"/>
      <c r="G67" s="11"/>
      <c r="H67" s="11"/>
      <c r="I67" s="11"/>
      <c r="J67" s="11"/>
    </row>
    <row r="68" spans="1:10" ht="15">
      <c r="A68" s="4">
        <f t="shared" si="0"/>
        <v>113.66969696969693</v>
      </c>
      <c r="B68" s="5" t="s">
        <v>1</v>
      </c>
      <c r="C68" s="6" t="s">
        <v>59</v>
      </c>
      <c r="D68" s="7">
        <v>0.5</v>
      </c>
      <c r="E68" s="85"/>
      <c r="G68" s="11"/>
      <c r="H68" s="11"/>
      <c r="I68" s="11"/>
      <c r="J68" s="11"/>
    </row>
    <row r="69" spans="1:10" ht="15">
      <c r="A69" s="4">
        <f t="shared" si="0"/>
        <v>114.16969696969693</v>
      </c>
      <c r="B69" s="5" t="s">
        <v>0</v>
      </c>
      <c r="C69" s="6" t="s">
        <v>28</v>
      </c>
      <c r="D69" s="7">
        <v>3</v>
      </c>
      <c r="E69" s="85"/>
      <c r="G69" s="11"/>
      <c r="H69" s="11"/>
      <c r="I69" s="11"/>
      <c r="J69" s="11"/>
    </row>
    <row r="70" spans="1:10" ht="15">
      <c r="A70" s="4">
        <f t="shared" si="0"/>
        <v>117.16969696969693</v>
      </c>
      <c r="B70" s="5" t="s">
        <v>1</v>
      </c>
      <c r="C70" s="6" t="s">
        <v>61</v>
      </c>
      <c r="D70" s="7">
        <v>2</v>
      </c>
      <c r="E70" s="85"/>
      <c r="G70" s="11"/>
      <c r="H70" s="11"/>
      <c r="I70" s="11"/>
      <c r="J70" s="11"/>
    </row>
    <row r="71" spans="1:10" ht="15">
      <c r="A71" s="4">
        <f t="shared" si="0"/>
        <v>119.16969696969693</v>
      </c>
      <c r="B71" s="5" t="s">
        <v>0</v>
      </c>
      <c r="C71" s="6" t="s">
        <v>60</v>
      </c>
      <c r="D71" s="7">
        <v>3.1</v>
      </c>
      <c r="E71" s="85"/>
      <c r="G71" s="11"/>
      <c r="H71" s="11"/>
      <c r="I71" s="11"/>
      <c r="J71" s="11"/>
    </row>
    <row r="72" spans="1:10" ht="15">
      <c r="A72" s="4">
        <f t="shared" si="0"/>
        <v>122.26969696969692</v>
      </c>
      <c r="B72" s="5" t="s">
        <v>0</v>
      </c>
      <c r="C72" s="6" t="s">
        <v>62</v>
      </c>
      <c r="D72" s="7">
        <v>0.2</v>
      </c>
      <c r="E72" s="85"/>
      <c r="G72" s="11"/>
      <c r="H72" s="11"/>
      <c r="I72" s="11"/>
      <c r="J72" s="11"/>
    </row>
    <row r="73" spans="1:10" ht="15">
      <c r="A73" s="4">
        <f t="shared" si="0"/>
        <v>122.46969696969693</v>
      </c>
      <c r="B73" s="13" t="s">
        <v>1</v>
      </c>
      <c r="C73" s="14" t="s">
        <v>63</v>
      </c>
      <c r="D73" s="15">
        <v>0.7</v>
      </c>
      <c r="E73" s="85"/>
      <c r="G73" s="11"/>
      <c r="H73" s="11"/>
      <c r="I73" s="11"/>
      <c r="J73" s="11"/>
    </row>
    <row r="74" spans="1:10" ht="15.75" thickBot="1">
      <c r="A74" s="4">
        <f t="shared" si="0"/>
        <v>123.16969696969693</v>
      </c>
      <c r="B74" s="13" t="s">
        <v>0</v>
      </c>
      <c r="C74" s="14" t="s">
        <v>29</v>
      </c>
      <c r="D74" s="15">
        <v>1.9</v>
      </c>
      <c r="E74" s="86"/>
      <c r="G74" s="11"/>
      <c r="H74" s="11"/>
      <c r="I74" s="11"/>
      <c r="J74" s="11"/>
    </row>
    <row r="75" spans="1:10" ht="15">
      <c r="A75" s="52">
        <f aca="true" t="shared" si="1" ref="A75:A82">+A74+D74</f>
        <v>125.06969696969693</v>
      </c>
      <c r="B75" s="53" t="s">
        <v>6</v>
      </c>
      <c r="C75" s="54" t="s">
        <v>30</v>
      </c>
      <c r="D75" s="55">
        <v>3.1</v>
      </c>
      <c r="G75" s="11"/>
      <c r="H75" s="11"/>
      <c r="I75" s="11"/>
      <c r="J75" s="11"/>
    </row>
    <row r="76" spans="1:10" ht="15">
      <c r="A76" s="56">
        <f t="shared" si="1"/>
        <v>128.16969696969693</v>
      </c>
      <c r="B76" s="57" t="s">
        <v>6</v>
      </c>
      <c r="C76" s="58" t="s">
        <v>94</v>
      </c>
      <c r="D76" s="59">
        <v>0.05</v>
      </c>
      <c r="G76" s="11"/>
      <c r="H76" s="11"/>
      <c r="I76" s="11"/>
      <c r="J76" s="11"/>
    </row>
    <row r="77" spans="1:10" ht="15">
      <c r="A77" s="60">
        <f>+A76+D76</f>
        <v>128.21969696969694</v>
      </c>
      <c r="B77" s="61" t="s">
        <v>4</v>
      </c>
      <c r="C77" s="62" t="s">
        <v>106</v>
      </c>
      <c r="D77" s="63">
        <v>0.3</v>
      </c>
      <c r="G77" s="11"/>
      <c r="H77" s="11"/>
      <c r="I77" s="11"/>
      <c r="J77" s="11"/>
    </row>
    <row r="78" spans="1:10" ht="15">
      <c r="A78" s="4">
        <f t="shared" si="1"/>
        <v>128.51969696969695</v>
      </c>
      <c r="B78" s="5" t="s">
        <v>6</v>
      </c>
      <c r="C78" s="6" t="s">
        <v>95</v>
      </c>
      <c r="D78" s="7">
        <v>0.1</v>
      </c>
      <c r="G78" s="11"/>
      <c r="H78" s="11"/>
      <c r="I78" s="11"/>
      <c r="J78" s="11"/>
    </row>
    <row r="79" spans="1:10" ht="15">
      <c r="A79" s="4">
        <f t="shared" si="1"/>
        <v>128.61969696969695</v>
      </c>
      <c r="B79" s="5" t="s">
        <v>4</v>
      </c>
      <c r="C79" s="6" t="s">
        <v>31</v>
      </c>
      <c r="D79" s="7">
        <v>0.2</v>
      </c>
      <c r="G79" s="11"/>
      <c r="H79" s="11"/>
      <c r="I79" s="11"/>
      <c r="J79" s="11"/>
    </row>
    <row r="80" spans="1:4" ht="15">
      <c r="A80" s="48">
        <f t="shared" si="1"/>
        <v>128.81969696969693</v>
      </c>
      <c r="B80" s="49" t="s">
        <v>6</v>
      </c>
      <c r="C80" s="51" t="s">
        <v>32</v>
      </c>
      <c r="D80" s="42">
        <v>0.05</v>
      </c>
    </row>
    <row r="81" spans="1:4" ht="15">
      <c r="A81" s="43">
        <f t="shared" si="1"/>
        <v>128.86969696969695</v>
      </c>
      <c r="B81" s="44" t="s">
        <v>4</v>
      </c>
      <c r="C81" s="45" t="s">
        <v>2</v>
      </c>
      <c r="D81" s="47">
        <v>0.2</v>
      </c>
    </row>
    <row r="82" spans="1:4" ht="15">
      <c r="A82" s="43">
        <f t="shared" si="1"/>
        <v>129.06969696969693</v>
      </c>
      <c r="B82" s="44" t="s">
        <v>6</v>
      </c>
      <c r="C82" s="45" t="s">
        <v>96</v>
      </c>
      <c r="D82" s="64">
        <v>0.03</v>
      </c>
    </row>
    <row r="83" spans="1:6" ht="15.75">
      <c r="A83" s="32">
        <f>+A82+D82</f>
        <v>129.09969696969694</v>
      </c>
      <c r="B83" s="23" t="s">
        <v>92</v>
      </c>
      <c r="C83" s="24"/>
      <c r="D83" s="33"/>
      <c r="F83" s="3"/>
    </row>
    <row r="84" spans="1:6" ht="15">
      <c r="A84" s="32"/>
      <c r="B84" s="26" t="s">
        <v>82</v>
      </c>
      <c r="C84" s="24"/>
      <c r="D84" s="33"/>
      <c r="F84" s="3"/>
    </row>
    <row r="85" spans="1:6" ht="15">
      <c r="A85" s="32"/>
      <c r="B85" s="31" t="s">
        <v>81</v>
      </c>
      <c r="C85" s="24"/>
      <c r="D85" s="33"/>
      <c r="F85" s="3"/>
    </row>
    <row r="86" spans="1:5" ht="15.75">
      <c r="A86" s="36"/>
      <c r="B86" s="27" t="s">
        <v>68</v>
      </c>
      <c r="C86" s="28"/>
      <c r="D86" s="37">
        <f>SUM(D8:D82)</f>
        <v>129.09969696969694</v>
      </c>
      <c r="E86" s="9">
        <v>1.609344</v>
      </c>
    </row>
    <row r="87" spans="1:5" ht="15.75">
      <c r="A87" s="32">
        <f>+A83*E86</f>
        <v>207.76582271999996</v>
      </c>
      <c r="B87" s="27" t="s">
        <v>93</v>
      </c>
      <c r="C87" s="28"/>
      <c r="D87" s="38"/>
      <c r="E87" s="22">
        <f>+D86*E86</f>
        <v>207.76582271999996</v>
      </c>
    </row>
    <row r="88" spans="1:4" ht="13.5" thickBot="1">
      <c r="A88" s="39"/>
      <c r="B88" s="29" t="s">
        <v>69</v>
      </c>
      <c r="C88" s="29"/>
      <c r="D88" s="40"/>
    </row>
    <row r="89" ht="13.5" thickTop="1"/>
  </sheetData>
  <sheetProtection/>
  <mergeCells count="4">
    <mergeCell ref="E30:E40"/>
    <mergeCell ref="E60:E74"/>
    <mergeCell ref="A1:D1"/>
    <mergeCell ref="A2:D2"/>
  </mergeCells>
  <printOptions/>
  <pageMargins left="0.25" right="0.75" top="0.2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64">
      <selection activeCell="B89" sqref="B89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32.57421875" style="0" customWidth="1"/>
    <col min="4" max="4" width="11.140625" style="0" customWidth="1"/>
  </cols>
  <sheetData>
    <row r="1" spans="1:4" ht="19.5" thickTop="1">
      <c r="A1" s="87" t="s">
        <v>70</v>
      </c>
      <c r="B1" s="88"/>
      <c r="C1" s="88"/>
      <c r="D1" s="89"/>
    </row>
    <row r="2" spans="1:4" ht="20.25">
      <c r="A2" s="90" t="s">
        <v>5</v>
      </c>
      <c r="B2" s="91"/>
      <c r="C2" s="91"/>
      <c r="D2" s="92"/>
    </row>
    <row r="3" spans="1:4" ht="15.75">
      <c r="A3" s="74" t="s">
        <v>101</v>
      </c>
      <c r="B3" s="66"/>
      <c r="C3" s="72" t="s">
        <v>88</v>
      </c>
      <c r="D3" s="67" t="s">
        <v>89</v>
      </c>
    </row>
    <row r="4" spans="1:4" ht="15.75">
      <c r="A4" s="36"/>
      <c r="B4" s="23" t="s">
        <v>65</v>
      </c>
      <c r="C4" s="28"/>
      <c r="D4" s="38"/>
    </row>
    <row r="5" spans="1:4" ht="12.75">
      <c r="A5" s="36"/>
      <c r="B5" s="68" t="s">
        <v>67</v>
      </c>
      <c r="C5" s="28"/>
      <c r="D5" s="69"/>
    </row>
    <row r="6" spans="1:4" ht="13.5" thickBot="1">
      <c r="A6" s="39"/>
      <c r="B6" s="35" t="s">
        <v>86</v>
      </c>
      <c r="C6" s="29"/>
      <c r="D6" s="70"/>
    </row>
    <row r="7" spans="1:5" ht="16.5" thickTop="1">
      <c r="A7" s="20" t="s">
        <v>71</v>
      </c>
      <c r="B7" s="19" t="s">
        <v>72</v>
      </c>
      <c r="C7" s="18" t="s">
        <v>74</v>
      </c>
      <c r="D7" s="21" t="s">
        <v>73</v>
      </c>
      <c r="E7" s="10"/>
    </row>
    <row r="8" spans="1:5" ht="15">
      <c r="A8" s="4"/>
      <c r="B8" s="5" t="s">
        <v>35</v>
      </c>
      <c r="C8" s="6" t="s">
        <v>36</v>
      </c>
      <c r="D8" s="7">
        <f>325/5280</f>
        <v>0.061553030303030304</v>
      </c>
      <c r="E8" s="10"/>
    </row>
    <row r="9" spans="1:5" ht="15">
      <c r="A9" s="4">
        <f aca="true" t="shared" si="0" ref="A9:A18">+A8+D8</f>
        <v>0.061553030303030304</v>
      </c>
      <c r="B9" s="5" t="s">
        <v>0</v>
      </c>
      <c r="C9" s="6" t="s">
        <v>37</v>
      </c>
      <c r="D9" s="7">
        <f>0.8+0.9</f>
        <v>1.7000000000000002</v>
      </c>
      <c r="E9" s="10"/>
    </row>
    <row r="10" spans="1:5" ht="15">
      <c r="A10" s="4">
        <f t="shared" si="0"/>
        <v>1.7615530303030305</v>
      </c>
      <c r="B10" s="5" t="s">
        <v>1</v>
      </c>
      <c r="C10" s="8" t="s">
        <v>39</v>
      </c>
      <c r="D10" s="7">
        <v>1.1</v>
      </c>
      <c r="E10" s="10"/>
    </row>
    <row r="11" spans="1:5" ht="15">
      <c r="A11" s="4">
        <f t="shared" si="0"/>
        <v>2.8615530303030305</v>
      </c>
      <c r="B11" s="5" t="s">
        <v>0</v>
      </c>
      <c r="C11" s="6" t="s">
        <v>33</v>
      </c>
      <c r="D11" s="7">
        <f>302/5280</f>
        <v>0.0571969696969697</v>
      </c>
      <c r="E11" s="10"/>
    </row>
    <row r="12" spans="1:5" ht="15">
      <c r="A12" s="4">
        <f t="shared" si="0"/>
        <v>2.91875</v>
      </c>
      <c r="B12" s="5" t="s">
        <v>1</v>
      </c>
      <c r="C12" s="6" t="s">
        <v>34</v>
      </c>
      <c r="D12" s="7">
        <f>0.8+0.5</f>
        <v>1.3</v>
      </c>
      <c r="E12" s="10"/>
    </row>
    <row r="13" spans="1:5" ht="27.75">
      <c r="A13" s="4">
        <f t="shared" si="0"/>
        <v>4.21875</v>
      </c>
      <c r="B13" s="5" t="s">
        <v>1</v>
      </c>
      <c r="C13" s="8" t="s">
        <v>40</v>
      </c>
      <c r="D13" s="7">
        <f>125/5280+0.3</f>
        <v>0.3236742424242424</v>
      </c>
      <c r="E13" s="10"/>
    </row>
    <row r="14" spans="1:5" ht="15">
      <c r="A14" s="4">
        <f t="shared" si="0"/>
        <v>4.542424242424242</v>
      </c>
      <c r="B14" s="5" t="s">
        <v>1</v>
      </c>
      <c r="C14" s="6" t="s">
        <v>38</v>
      </c>
      <c r="D14" s="7">
        <f>144/5280</f>
        <v>0.02727272727272727</v>
      </c>
      <c r="E14" s="10"/>
    </row>
    <row r="15" spans="1:5" ht="15">
      <c r="A15" s="4">
        <f t="shared" si="0"/>
        <v>4.569696969696969</v>
      </c>
      <c r="B15" s="5" t="s">
        <v>0</v>
      </c>
      <c r="C15" s="6" t="s">
        <v>38</v>
      </c>
      <c r="D15" s="7">
        <f>1.1+0.7</f>
        <v>1.8</v>
      </c>
      <c r="E15" s="10"/>
    </row>
    <row r="16" spans="1:5" ht="15">
      <c r="A16" s="4">
        <f t="shared" si="0"/>
        <v>6.369696969696969</v>
      </c>
      <c r="B16" s="5" t="s">
        <v>20</v>
      </c>
      <c r="C16" s="6" t="s">
        <v>41</v>
      </c>
      <c r="D16" s="7">
        <f>3.9+0.3+0.6+0.05+1.6</f>
        <v>6.449999999999999</v>
      </c>
      <c r="E16" s="10"/>
    </row>
    <row r="17" spans="1:5" ht="15">
      <c r="A17" s="4">
        <f t="shared" si="0"/>
        <v>12.819696969696968</v>
      </c>
      <c r="B17" s="5" t="s">
        <v>1</v>
      </c>
      <c r="C17" s="6" t="s">
        <v>42</v>
      </c>
      <c r="D17" s="7">
        <f>0.1+0.5</f>
        <v>0.6</v>
      </c>
      <c r="E17" s="10"/>
    </row>
    <row r="18" spans="1:5" ht="15">
      <c r="A18" s="4">
        <f t="shared" si="0"/>
        <v>13.419696969696968</v>
      </c>
      <c r="B18" s="5" t="s">
        <v>1</v>
      </c>
      <c r="C18" s="6" t="s">
        <v>43</v>
      </c>
      <c r="D18" s="7">
        <f>11.3+0.9</f>
        <v>12.200000000000001</v>
      </c>
      <c r="E18" s="10"/>
    </row>
    <row r="19" spans="1:5" ht="15.75">
      <c r="A19" s="32">
        <f>+A18+D18</f>
        <v>25.619696969696967</v>
      </c>
      <c r="B19" s="23" t="s">
        <v>107</v>
      </c>
      <c r="C19" s="28"/>
      <c r="D19" s="33"/>
      <c r="E19" s="10"/>
    </row>
    <row r="20" spans="1:5" ht="15">
      <c r="A20" s="32">
        <f>+A19+D19</f>
        <v>25.619696969696967</v>
      </c>
      <c r="B20" s="28" t="s">
        <v>44</v>
      </c>
      <c r="C20" s="28"/>
      <c r="D20" s="33"/>
      <c r="E20" s="10"/>
    </row>
    <row r="21" spans="1:5" ht="15">
      <c r="A21" s="32"/>
      <c r="B21" s="34" t="s">
        <v>83</v>
      </c>
      <c r="C21" s="28"/>
      <c r="D21" s="33"/>
      <c r="E21" s="10"/>
    </row>
    <row r="22" spans="1:5" ht="15">
      <c r="A22" s="4">
        <f>+A20+D20</f>
        <v>25.619696969696967</v>
      </c>
      <c r="B22" s="5" t="s">
        <v>3</v>
      </c>
      <c r="C22" s="6" t="s">
        <v>45</v>
      </c>
      <c r="D22" s="7">
        <f>0.2+9.5</f>
        <v>9.7</v>
      </c>
      <c r="E22" s="10"/>
    </row>
    <row r="23" spans="1:5" ht="15">
      <c r="A23" s="4">
        <f aca="true" t="shared" si="1" ref="A23:A42">+A22+D22</f>
        <v>35.31969696969696</v>
      </c>
      <c r="B23" s="5" t="s">
        <v>0</v>
      </c>
      <c r="C23" s="6" t="s">
        <v>46</v>
      </c>
      <c r="D23" s="7">
        <f>0.7+2</f>
        <v>2.7</v>
      </c>
      <c r="E23" s="10"/>
    </row>
    <row r="24" spans="1:5" ht="15">
      <c r="A24" s="4">
        <f t="shared" si="1"/>
        <v>38.019696969696966</v>
      </c>
      <c r="B24" s="5" t="s">
        <v>0</v>
      </c>
      <c r="C24" s="6" t="s">
        <v>47</v>
      </c>
      <c r="D24" s="7">
        <f>1.2+0.6</f>
        <v>1.7999999999999998</v>
      </c>
      <c r="E24" s="10"/>
    </row>
    <row r="25" spans="1:5" ht="27.75">
      <c r="A25" s="4">
        <f t="shared" si="1"/>
        <v>39.81969696969696</v>
      </c>
      <c r="B25" s="5" t="s">
        <v>1</v>
      </c>
      <c r="C25" s="8" t="s">
        <v>48</v>
      </c>
      <c r="D25" s="7">
        <f>0.4+0.5+1.7+0.6+1.3</f>
        <v>4.5</v>
      </c>
      <c r="E25" s="10"/>
    </row>
    <row r="26" spans="1:5" ht="30">
      <c r="A26" s="4">
        <f t="shared" si="1"/>
        <v>44.31969696969696</v>
      </c>
      <c r="B26" s="5" t="s">
        <v>20</v>
      </c>
      <c r="C26" s="8" t="s">
        <v>80</v>
      </c>
      <c r="D26" s="7">
        <f>0.1+1.1+0.5+0.7</f>
        <v>2.4000000000000004</v>
      </c>
      <c r="E26" s="10"/>
    </row>
    <row r="27" spans="1:5" ht="15">
      <c r="A27" s="4">
        <f t="shared" si="1"/>
        <v>46.71969696969696</v>
      </c>
      <c r="B27" s="5" t="s">
        <v>20</v>
      </c>
      <c r="C27" s="6" t="s">
        <v>7</v>
      </c>
      <c r="D27" s="7">
        <v>5.4</v>
      </c>
      <c r="E27" s="10"/>
    </row>
    <row r="28" spans="1:5" ht="15">
      <c r="A28" s="4">
        <f t="shared" si="1"/>
        <v>52.11969696969696</v>
      </c>
      <c r="B28" s="5" t="s">
        <v>4</v>
      </c>
      <c r="C28" s="6" t="s">
        <v>8</v>
      </c>
      <c r="D28" s="7">
        <v>2.3</v>
      </c>
      <c r="E28" s="10"/>
    </row>
    <row r="29" spans="1:5" ht="45.75" thickBot="1">
      <c r="A29" s="4">
        <f t="shared" si="1"/>
        <v>54.41969696969696</v>
      </c>
      <c r="B29" s="5" t="s">
        <v>6</v>
      </c>
      <c r="C29" s="8" t="s">
        <v>103</v>
      </c>
      <c r="D29" s="7">
        <v>4</v>
      </c>
      <c r="E29" s="10"/>
    </row>
    <row r="30" spans="1:5" ht="15" customHeight="1">
      <c r="A30" s="4">
        <f t="shared" si="1"/>
        <v>58.41969696969696</v>
      </c>
      <c r="B30" s="5" t="s">
        <v>4</v>
      </c>
      <c r="C30" s="6" t="s">
        <v>9</v>
      </c>
      <c r="D30" s="7">
        <v>2.2</v>
      </c>
      <c r="E30" s="82" t="s">
        <v>75</v>
      </c>
    </row>
    <row r="31" spans="1:5" ht="15">
      <c r="A31" s="4">
        <f t="shared" si="1"/>
        <v>60.61969696969696</v>
      </c>
      <c r="B31" s="5" t="s">
        <v>6</v>
      </c>
      <c r="C31" s="6" t="s">
        <v>10</v>
      </c>
      <c r="D31" s="7">
        <v>0.8</v>
      </c>
      <c r="E31" s="83"/>
    </row>
    <row r="32" spans="1:5" ht="15">
      <c r="A32" s="4">
        <f t="shared" si="1"/>
        <v>61.41969696969696</v>
      </c>
      <c r="B32" s="5" t="s">
        <v>4</v>
      </c>
      <c r="C32" s="6" t="s">
        <v>9</v>
      </c>
      <c r="D32" s="7">
        <v>2.9</v>
      </c>
      <c r="E32" s="83"/>
    </row>
    <row r="33" spans="1:5" ht="15">
      <c r="A33" s="4">
        <f t="shared" si="1"/>
        <v>64.31969696969696</v>
      </c>
      <c r="B33" s="5" t="s">
        <v>6</v>
      </c>
      <c r="C33" s="6" t="s">
        <v>104</v>
      </c>
      <c r="D33" s="7">
        <v>1.7</v>
      </c>
      <c r="E33" s="83"/>
    </row>
    <row r="34" spans="1:5" ht="30">
      <c r="A34" s="4">
        <f t="shared" si="1"/>
        <v>66.01969696969697</v>
      </c>
      <c r="B34" s="5" t="s">
        <v>4</v>
      </c>
      <c r="C34" s="8" t="s">
        <v>11</v>
      </c>
      <c r="D34" s="75">
        <v>0.05</v>
      </c>
      <c r="E34" s="83"/>
    </row>
    <row r="35" spans="1:5" ht="15">
      <c r="A35" s="4">
        <f t="shared" si="1"/>
        <v>66.06969696969696</v>
      </c>
      <c r="B35" s="5" t="s">
        <v>6</v>
      </c>
      <c r="C35" s="6" t="s">
        <v>105</v>
      </c>
      <c r="D35" s="7">
        <v>1.5</v>
      </c>
      <c r="E35" s="83"/>
    </row>
    <row r="36" spans="1:5" ht="30">
      <c r="A36" s="4">
        <f t="shared" si="1"/>
        <v>67.56969696969696</v>
      </c>
      <c r="B36" s="5" t="s">
        <v>4</v>
      </c>
      <c r="C36" s="8" t="s">
        <v>79</v>
      </c>
      <c r="D36" s="7">
        <v>2.8</v>
      </c>
      <c r="E36" s="83"/>
    </row>
    <row r="37" spans="1:5" ht="15">
      <c r="A37" s="4">
        <f t="shared" si="1"/>
        <v>70.36969696969696</v>
      </c>
      <c r="B37" s="5" t="s">
        <v>6</v>
      </c>
      <c r="C37" s="6" t="s">
        <v>12</v>
      </c>
      <c r="D37" s="7">
        <v>1</v>
      </c>
      <c r="E37" s="83"/>
    </row>
    <row r="38" spans="1:5" ht="15">
      <c r="A38" s="4">
        <f t="shared" si="1"/>
        <v>71.36969696969696</v>
      </c>
      <c r="B38" s="5" t="s">
        <v>4</v>
      </c>
      <c r="C38" s="6" t="s">
        <v>13</v>
      </c>
      <c r="D38" s="7">
        <v>5.1</v>
      </c>
      <c r="E38" s="83"/>
    </row>
    <row r="39" spans="1:5" ht="15">
      <c r="A39" s="4">
        <f t="shared" si="1"/>
        <v>76.46969696969695</v>
      </c>
      <c r="B39" s="5" t="s">
        <v>6</v>
      </c>
      <c r="C39" s="6" t="s">
        <v>14</v>
      </c>
      <c r="D39" s="7">
        <v>7.5</v>
      </c>
      <c r="E39" s="83"/>
    </row>
    <row r="40" spans="1:5" ht="15">
      <c r="A40" s="4">
        <f t="shared" si="1"/>
        <v>83.96969696969695</v>
      </c>
      <c r="B40" s="5" t="s">
        <v>4</v>
      </c>
      <c r="C40" s="6" t="s">
        <v>14</v>
      </c>
      <c r="D40" s="7">
        <f>2.5-0.7</f>
        <v>1.8</v>
      </c>
      <c r="E40" s="83"/>
    </row>
    <row r="41" spans="1:5" ht="15.75" thickBot="1">
      <c r="A41" s="4">
        <f t="shared" si="1"/>
        <v>85.76969696969695</v>
      </c>
      <c r="B41" s="5" t="s">
        <v>4</v>
      </c>
      <c r="C41" s="12" t="s">
        <v>49</v>
      </c>
      <c r="D41" s="7">
        <v>0.6</v>
      </c>
      <c r="E41" s="84"/>
    </row>
    <row r="42" spans="1:4" ht="15">
      <c r="A42" s="4">
        <f t="shared" si="1"/>
        <v>86.36969696969695</v>
      </c>
      <c r="B42" s="5" t="s">
        <v>6</v>
      </c>
      <c r="C42" s="12" t="s">
        <v>50</v>
      </c>
      <c r="D42" s="7">
        <v>0.7</v>
      </c>
    </row>
    <row r="43" spans="1:4" ht="15">
      <c r="A43" s="43">
        <f>+A42+D42</f>
        <v>87.06969696969695</v>
      </c>
      <c r="B43" s="44" t="s">
        <v>6</v>
      </c>
      <c r="C43" s="50" t="s">
        <v>50</v>
      </c>
      <c r="D43" s="46">
        <v>0.7</v>
      </c>
    </row>
    <row r="44" spans="1:4" ht="15.75">
      <c r="A44" s="32">
        <f>+A43+D43</f>
        <v>87.76969696969695</v>
      </c>
      <c r="B44" s="23" t="s">
        <v>66</v>
      </c>
      <c r="C44" s="24"/>
      <c r="D44" s="33"/>
    </row>
    <row r="45" spans="1:4" ht="15">
      <c r="A45" s="32"/>
      <c r="B45" s="25" t="s">
        <v>51</v>
      </c>
      <c r="C45" s="24"/>
      <c r="D45" s="33"/>
    </row>
    <row r="46" spans="1:4" ht="15">
      <c r="A46" s="32"/>
      <c r="B46" s="25" t="s">
        <v>52</v>
      </c>
      <c r="C46" s="24"/>
      <c r="D46" s="33"/>
    </row>
    <row r="47" spans="1:4" ht="15.75" thickBot="1">
      <c r="A47" s="32"/>
      <c r="B47" s="34" t="s">
        <v>84</v>
      </c>
      <c r="C47" s="24"/>
      <c r="D47" s="33"/>
    </row>
    <row r="48" spans="1:4" ht="16.5" thickTop="1">
      <c r="A48" s="20" t="s">
        <v>71</v>
      </c>
      <c r="B48" s="19" t="s">
        <v>72</v>
      </c>
      <c r="C48" s="18" t="s">
        <v>74</v>
      </c>
      <c r="D48" s="21" t="s">
        <v>73</v>
      </c>
    </row>
    <row r="49" spans="1:4" ht="15">
      <c r="A49" s="4">
        <f>+A47+D47</f>
        <v>0</v>
      </c>
      <c r="B49" s="5" t="s">
        <v>3</v>
      </c>
      <c r="C49" s="6" t="s">
        <v>50</v>
      </c>
      <c r="D49" s="7">
        <v>0.1</v>
      </c>
    </row>
    <row r="50" spans="1:4" ht="15">
      <c r="A50" s="4">
        <f>+A44+D49</f>
        <v>87.86969696969695</v>
      </c>
      <c r="B50" s="5" t="s">
        <v>20</v>
      </c>
      <c r="C50" s="6" t="s">
        <v>21</v>
      </c>
      <c r="D50" s="7">
        <v>1.2</v>
      </c>
    </row>
    <row r="51" spans="1:4" ht="15">
      <c r="A51" s="4">
        <f aca="true" t="shared" si="2" ref="A51:A83">+A50+D50</f>
        <v>89.06969696969695</v>
      </c>
      <c r="B51" s="5" t="s">
        <v>4</v>
      </c>
      <c r="C51" s="6" t="s">
        <v>15</v>
      </c>
      <c r="D51" s="7">
        <f>0.5+1.2</f>
        <v>1.7</v>
      </c>
    </row>
    <row r="52" spans="1:4" ht="15">
      <c r="A52" s="4">
        <f t="shared" si="2"/>
        <v>90.76969696969695</v>
      </c>
      <c r="B52" s="5" t="s">
        <v>6</v>
      </c>
      <c r="C52" s="6" t="s">
        <v>22</v>
      </c>
      <c r="D52" s="7">
        <v>1.8</v>
      </c>
    </row>
    <row r="53" spans="1:4" ht="15">
      <c r="A53" s="4">
        <f t="shared" si="2"/>
        <v>92.56969696969695</v>
      </c>
      <c r="B53" s="5" t="s">
        <v>4</v>
      </c>
      <c r="C53" s="6" t="s">
        <v>16</v>
      </c>
      <c r="D53" s="7">
        <f>0.7+0.2</f>
        <v>0.8999999999999999</v>
      </c>
    </row>
    <row r="54" spans="1:4" ht="15">
      <c r="A54" s="4">
        <f t="shared" si="2"/>
        <v>93.46969696969695</v>
      </c>
      <c r="B54" s="5" t="s">
        <v>20</v>
      </c>
      <c r="C54" s="6" t="s">
        <v>17</v>
      </c>
      <c r="D54" s="7">
        <f>1.2+0.2</f>
        <v>1.4</v>
      </c>
    </row>
    <row r="55" spans="1:4" ht="15">
      <c r="A55" s="4">
        <f t="shared" si="2"/>
        <v>94.86969696969696</v>
      </c>
      <c r="B55" s="5" t="s">
        <v>6</v>
      </c>
      <c r="C55" s="6" t="s">
        <v>18</v>
      </c>
      <c r="D55" s="7">
        <f>0.5+1.8</f>
        <v>2.3</v>
      </c>
    </row>
    <row r="56" spans="1:4" ht="15">
      <c r="A56" s="4">
        <f t="shared" si="2"/>
        <v>97.16969696969696</v>
      </c>
      <c r="B56" s="5" t="s">
        <v>6</v>
      </c>
      <c r="C56" s="6" t="s">
        <v>23</v>
      </c>
      <c r="D56" s="7">
        <v>2.3</v>
      </c>
    </row>
    <row r="57" spans="1:4" ht="15">
      <c r="A57" s="4">
        <f t="shared" si="2"/>
        <v>99.46969696969695</v>
      </c>
      <c r="B57" s="5" t="s">
        <v>6</v>
      </c>
      <c r="C57" s="6" t="s">
        <v>19</v>
      </c>
      <c r="D57" s="7">
        <v>0.8</v>
      </c>
    </row>
    <row r="58" spans="1:4" ht="15">
      <c r="A58" s="4">
        <f t="shared" si="2"/>
        <v>100.26969696969695</v>
      </c>
      <c r="B58" s="5" t="s">
        <v>6</v>
      </c>
      <c r="C58" s="6" t="s">
        <v>24</v>
      </c>
      <c r="D58" s="7">
        <v>1.8</v>
      </c>
    </row>
    <row r="59" spans="1:4" ht="15">
      <c r="A59" s="4">
        <f t="shared" si="2"/>
        <v>102.06969696969695</v>
      </c>
      <c r="B59" s="5" t="s">
        <v>4</v>
      </c>
      <c r="C59" s="6" t="s">
        <v>25</v>
      </c>
      <c r="D59" s="7">
        <v>0.8</v>
      </c>
    </row>
    <row r="60" spans="1:4" ht="15.75" thickBot="1">
      <c r="A60" s="4">
        <f t="shared" si="2"/>
        <v>102.86969696969695</v>
      </c>
      <c r="B60" s="5" t="s">
        <v>20</v>
      </c>
      <c r="C60" s="6" t="s">
        <v>26</v>
      </c>
      <c r="D60" s="7">
        <v>0.5</v>
      </c>
    </row>
    <row r="61" spans="1:5" ht="15" customHeight="1">
      <c r="A61" s="4">
        <f t="shared" si="2"/>
        <v>103.36969696969695</v>
      </c>
      <c r="B61" s="5" t="s">
        <v>6</v>
      </c>
      <c r="C61" s="6" t="s">
        <v>53</v>
      </c>
      <c r="D61" s="7">
        <v>1.3</v>
      </c>
      <c r="E61" s="82" t="s">
        <v>76</v>
      </c>
    </row>
    <row r="62" spans="1:5" ht="27.75">
      <c r="A62" s="4">
        <f t="shared" si="2"/>
        <v>104.66969696969694</v>
      </c>
      <c r="B62" s="5" t="s">
        <v>4</v>
      </c>
      <c r="C62" s="8" t="s">
        <v>54</v>
      </c>
      <c r="D62" s="7">
        <v>0.4</v>
      </c>
      <c r="E62" s="85"/>
    </row>
    <row r="63" spans="1:5" ht="30">
      <c r="A63" s="4">
        <f t="shared" si="2"/>
        <v>105.06969696969695</v>
      </c>
      <c r="B63" s="5" t="s">
        <v>6</v>
      </c>
      <c r="C63" s="8" t="s">
        <v>55</v>
      </c>
      <c r="D63" s="7">
        <v>2.7</v>
      </c>
      <c r="E63" s="85"/>
    </row>
    <row r="64" spans="1:5" ht="15">
      <c r="A64" s="4">
        <f t="shared" si="2"/>
        <v>107.76969696969695</v>
      </c>
      <c r="B64" s="5" t="s">
        <v>4</v>
      </c>
      <c r="C64" s="6" t="s">
        <v>56</v>
      </c>
      <c r="D64" s="7">
        <v>1.1</v>
      </c>
      <c r="E64" s="85"/>
    </row>
    <row r="65" spans="1:5" ht="27.75">
      <c r="A65" s="4">
        <f t="shared" si="2"/>
        <v>108.86969696969695</v>
      </c>
      <c r="B65" s="5" t="s">
        <v>1</v>
      </c>
      <c r="C65" s="8" t="s">
        <v>64</v>
      </c>
      <c r="D65" s="7">
        <v>1.5</v>
      </c>
      <c r="E65" s="85"/>
    </row>
    <row r="66" spans="1:5" ht="15">
      <c r="A66" s="4">
        <f t="shared" si="2"/>
        <v>110.36969696969695</v>
      </c>
      <c r="B66" s="5" t="s">
        <v>1</v>
      </c>
      <c r="C66" s="6" t="s">
        <v>57</v>
      </c>
      <c r="D66" s="7">
        <v>0.1</v>
      </c>
      <c r="E66" s="85"/>
    </row>
    <row r="67" spans="1:5" ht="27.75">
      <c r="A67" s="4">
        <f t="shared" si="2"/>
        <v>110.46969696969694</v>
      </c>
      <c r="B67" s="5" t="s">
        <v>0</v>
      </c>
      <c r="C67" s="8" t="s">
        <v>58</v>
      </c>
      <c r="D67" s="7">
        <v>1.1</v>
      </c>
      <c r="E67" s="85"/>
    </row>
    <row r="68" spans="1:5" ht="15">
      <c r="A68" s="4">
        <f t="shared" si="2"/>
        <v>111.56969696969693</v>
      </c>
      <c r="B68" s="5" t="s">
        <v>0</v>
      </c>
      <c r="C68" s="6" t="s">
        <v>27</v>
      </c>
      <c r="D68" s="7">
        <v>2.8</v>
      </c>
      <c r="E68" s="85"/>
    </row>
    <row r="69" spans="1:5" ht="15">
      <c r="A69" s="4">
        <f t="shared" si="2"/>
        <v>114.36969696969693</v>
      </c>
      <c r="B69" s="5" t="s">
        <v>1</v>
      </c>
      <c r="C69" s="6" t="s">
        <v>59</v>
      </c>
      <c r="D69" s="7">
        <v>0.5</v>
      </c>
      <c r="E69" s="85"/>
    </row>
    <row r="70" spans="1:5" ht="15">
      <c r="A70" s="4">
        <f t="shared" si="2"/>
        <v>114.86969696969693</v>
      </c>
      <c r="B70" s="5" t="s">
        <v>0</v>
      </c>
      <c r="C70" s="6" t="s">
        <v>28</v>
      </c>
      <c r="D70" s="7">
        <v>3</v>
      </c>
      <c r="E70" s="85"/>
    </row>
    <row r="71" spans="1:5" ht="15">
      <c r="A71" s="4">
        <f t="shared" si="2"/>
        <v>117.86969696969693</v>
      </c>
      <c r="B71" s="5" t="s">
        <v>1</v>
      </c>
      <c r="C71" s="6" t="s">
        <v>61</v>
      </c>
      <c r="D71" s="7">
        <v>2</v>
      </c>
      <c r="E71" s="85"/>
    </row>
    <row r="72" spans="1:5" ht="15">
      <c r="A72" s="4">
        <f t="shared" si="2"/>
        <v>119.86969696969693</v>
      </c>
      <c r="B72" s="5" t="s">
        <v>0</v>
      </c>
      <c r="C72" s="6" t="s">
        <v>60</v>
      </c>
      <c r="D72" s="7">
        <v>3.1</v>
      </c>
      <c r="E72" s="85"/>
    </row>
    <row r="73" spans="1:5" ht="15">
      <c r="A73" s="4">
        <f t="shared" si="2"/>
        <v>122.96969696969693</v>
      </c>
      <c r="B73" s="5" t="s">
        <v>0</v>
      </c>
      <c r="C73" s="6" t="s">
        <v>62</v>
      </c>
      <c r="D73" s="7">
        <v>0.2</v>
      </c>
      <c r="E73" s="85"/>
    </row>
    <row r="74" spans="1:5" ht="15">
      <c r="A74" s="4">
        <f t="shared" si="2"/>
        <v>123.16969696969693</v>
      </c>
      <c r="B74" s="13" t="s">
        <v>1</v>
      </c>
      <c r="C74" s="14" t="s">
        <v>63</v>
      </c>
      <c r="D74" s="15">
        <v>0.7</v>
      </c>
      <c r="E74" s="85"/>
    </row>
    <row r="75" spans="1:5" ht="15.75" thickBot="1">
      <c r="A75" s="4">
        <f t="shared" si="2"/>
        <v>123.86969696969693</v>
      </c>
      <c r="B75" s="13" t="s">
        <v>0</v>
      </c>
      <c r="C75" s="14" t="s">
        <v>29</v>
      </c>
      <c r="D75" s="15">
        <v>1.9</v>
      </c>
      <c r="E75" s="86"/>
    </row>
    <row r="76" spans="1:4" ht="15">
      <c r="A76" s="52">
        <f t="shared" si="2"/>
        <v>125.76969696969694</v>
      </c>
      <c r="B76" s="53" t="s">
        <v>6</v>
      </c>
      <c r="C76" s="54" t="s">
        <v>30</v>
      </c>
      <c r="D76" s="55">
        <v>3.1</v>
      </c>
    </row>
    <row r="77" spans="1:6" ht="15">
      <c r="A77" s="56">
        <f t="shared" si="2"/>
        <v>128.86969696969695</v>
      </c>
      <c r="B77" s="57" t="s">
        <v>6</v>
      </c>
      <c r="C77" s="58" t="s">
        <v>94</v>
      </c>
      <c r="D77" s="59">
        <v>0.05</v>
      </c>
      <c r="F77">
        <v>3.182</v>
      </c>
    </row>
    <row r="78" spans="1:6" ht="15">
      <c r="A78" s="60">
        <f>+A77+D77</f>
        <v>128.91969696969696</v>
      </c>
      <c r="B78" s="61" t="s">
        <v>4</v>
      </c>
      <c r="C78" s="62" t="s">
        <v>106</v>
      </c>
      <c r="D78" s="63">
        <v>0.3</v>
      </c>
      <c r="E78">
        <f>+F78-F77</f>
        <v>0.32600000000000007</v>
      </c>
      <c r="F78">
        <v>3.508</v>
      </c>
    </row>
    <row r="79" spans="1:4" ht="15">
      <c r="A79" s="4">
        <f t="shared" si="2"/>
        <v>129.21969696969697</v>
      </c>
      <c r="B79" s="5" t="s">
        <v>6</v>
      </c>
      <c r="C79" s="6" t="s">
        <v>95</v>
      </c>
      <c r="D79" s="7">
        <v>0.1</v>
      </c>
    </row>
    <row r="80" spans="1:4" ht="15">
      <c r="A80" s="4">
        <f t="shared" si="2"/>
        <v>129.31969696969696</v>
      </c>
      <c r="B80" s="5" t="s">
        <v>4</v>
      </c>
      <c r="C80" s="6" t="s">
        <v>31</v>
      </c>
      <c r="D80" s="7">
        <v>0.2</v>
      </c>
    </row>
    <row r="81" spans="1:4" ht="15">
      <c r="A81" s="48">
        <f t="shared" si="2"/>
        <v>129.51969696969695</v>
      </c>
      <c r="B81" s="49" t="s">
        <v>6</v>
      </c>
      <c r="C81" s="51" t="s">
        <v>32</v>
      </c>
      <c r="D81" s="42">
        <v>0.05</v>
      </c>
    </row>
    <row r="82" spans="1:4" ht="15">
      <c r="A82" s="43">
        <f t="shared" si="2"/>
        <v>129.56969696969696</v>
      </c>
      <c r="B82" s="44" t="s">
        <v>4</v>
      </c>
      <c r="C82" s="45" t="s">
        <v>2</v>
      </c>
      <c r="D82" s="47">
        <v>0.2</v>
      </c>
    </row>
    <row r="83" spans="1:4" ht="15">
      <c r="A83" s="43">
        <f t="shared" si="2"/>
        <v>129.76969696969695</v>
      </c>
      <c r="B83" s="44" t="s">
        <v>6</v>
      </c>
      <c r="C83" s="45" t="s">
        <v>96</v>
      </c>
      <c r="D83" s="64">
        <v>0.03</v>
      </c>
    </row>
    <row r="84" spans="1:4" ht="15.75">
      <c r="A84" s="32">
        <f>+A83+D83</f>
        <v>129.79969696969695</v>
      </c>
      <c r="B84" s="23" t="s">
        <v>92</v>
      </c>
      <c r="C84" s="24"/>
      <c r="D84" s="33"/>
    </row>
    <row r="85" spans="1:4" ht="15">
      <c r="A85" s="32"/>
      <c r="B85" s="26" t="s">
        <v>82</v>
      </c>
      <c r="C85" s="24"/>
      <c r="D85" s="33"/>
    </row>
    <row r="86" spans="1:4" ht="15">
      <c r="A86" s="32"/>
      <c r="B86" s="41" t="s">
        <v>85</v>
      </c>
      <c r="C86" s="24"/>
      <c r="D86" s="33"/>
    </row>
    <row r="87" spans="1:5" ht="15.75">
      <c r="A87" s="65">
        <f>+A84*E87</f>
        <v>208.89236351999998</v>
      </c>
      <c r="B87" s="27" t="s">
        <v>68</v>
      </c>
      <c r="C87" s="28"/>
      <c r="D87" s="37">
        <f>SUM(D8:D83)</f>
        <v>129.79969696969695</v>
      </c>
      <c r="E87" s="9">
        <v>1.609344</v>
      </c>
    </row>
    <row r="88" spans="1:5" ht="15.75">
      <c r="A88" s="36"/>
      <c r="B88" s="27"/>
      <c r="C88" s="28"/>
      <c r="D88" s="38"/>
      <c r="E88" s="22">
        <f>+D87*E87</f>
        <v>208.89236351999998</v>
      </c>
    </row>
    <row r="89" spans="1:4" ht="13.5" thickBot="1">
      <c r="A89" s="39"/>
      <c r="B89" s="29"/>
      <c r="C89" s="29"/>
      <c r="D89" s="40"/>
    </row>
    <row r="90" ht="13.5" thickTop="1"/>
  </sheetData>
  <sheetProtection/>
  <mergeCells count="4">
    <mergeCell ref="A1:D1"/>
    <mergeCell ref="A2:D2"/>
    <mergeCell ref="E30:E41"/>
    <mergeCell ref="E61:E75"/>
  </mergeCells>
  <printOptions/>
  <pageMargins left="0.25" right="0.7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Ratcliff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Ratcliff</dc:creator>
  <cp:keywords/>
  <dc:description/>
  <cp:lastModifiedBy>Bruce</cp:lastModifiedBy>
  <cp:lastPrinted>2016-02-19T04:24:36Z</cp:lastPrinted>
  <dcterms:created xsi:type="dcterms:W3CDTF">2008-11-10T20:57:24Z</dcterms:created>
  <dcterms:modified xsi:type="dcterms:W3CDTF">2016-02-19T04:24:49Z</dcterms:modified>
  <cp:category/>
  <cp:version/>
  <cp:contentType/>
  <cp:contentStatus/>
</cp:coreProperties>
</file>